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ieshah.ithnin\Desktop\Tapak Kualiti@Sekolah\"/>
    </mc:Choice>
  </mc:AlternateContent>
  <workbookProtection workbookPassword="CF7A" lockStructure="1"/>
  <bookViews>
    <workbookView xWindow="480" yWindow="345" windowWidth="14880" windowHeight="7800"/>
  </bookViews>
  <sheets>
    <sheet name="PdP1" sheetId="12" r:id="rId1"/>
    <sheet name="Rumusan" sheetId="13" r:id="rId2"/>
  </sheets>
  <definedNames>
    <definedName name="_xlnm._FilterDatabase" localSheetId="0" hidden="1">'PdP1'!$B$5:$V$82</definedName>
  </definedNames>
  <calcPr calcId="162913"/>
</workbook>
</file>

<file path=xl/calcChain.xml><?xml version="1.0" encoding="utf-8"?>
<calcChain xmlns="http://schemas.openxmlformats.org/spreadsheetml/2006/main">
  <c r="N79" i="12" l="1"/>
  <c r="N67" i="12"/>
  <c r="N57" i="12"/>
  <c r="N48" i="12"/>
  <c r="E3" i="13" l="1"/>
  <c r="D3" i="13"/>
  <c r="C3" i="13"/>
  <c r="M79" i="12" l="1"/>
  <c r="M67" i="12"/>
  <c r="M68" i="12" s="1"/>
  <c r="M69" i="12" s="1"/>
  <c r="M57" i="12"/>
  <c r="M58" i="12" s="1"/>
  <c r="M59" i="12" s="1"/>
  <c r="M48" i="12"/>
  <c r="M49" i="12" s="1"/>
  <c r="M36" i="12"/>
  <c r="M26" i="12"/>
  <c r="M17" i="12"/>
  <c r="M9" i="12"/>
  <c r="M10" i="12" s="1"/>
  <c r="M11" i="12" s="1"/>
  <c r="M27" i="12" l="1"/>
  <c r="M28" i="12" s="1"/>
  <c r="M80" i="12"/>
  <c r="M81" i="12" s="1"/>
  <c r="M50" i="12"/>
  <c r="M37" i="12"/>
  <c r="M38" i="12" s="1"/>
  <c r="N58" i="12"/>
  <c r="N36" i="12"/>
  <c r="N26" i="12"/>
  <c r="N27" i="12" s="1"/>
  <c r="N17" i="12"/>
  <c r="M18" i="12"/>
  <c r="M19" i="12" s="1"/>
  <c r="N9" i="12"/>
  <c r="N10" i="12" s="1"/>
  <c r="N37" i="12" l="1"/>
  <c r="N38" i="12" s="1"/>
  <c r="M39" i="12" s="1"/>
  <c r="S88" i="12" s="1"/>
  <c r="N49" i="12"/>
  <c r="N50" i="12" s="1"/>
  <c r="M51" i="12" s="1"/>
  <c r="S89" i="12" s="1"/>
  <c r="N80" i="12"/>
  <c r="N81" i="12" s="1"/>
  <c r="M82" i="12" s="1"/>
  <c r="N18" i="12"/>
  <c r="N19" i="12" s="1"/>
  <c r="M20" i="12" s="1"/>
  <c r="N68" i="12"/>
  <c r="N69" i="12" s="1"/>
  <c r="M70" i="12" s="1"/>
  <c r="N28" i="12"/>
  <c r="M29" i="12" s="1"/>
  <c r="S87" i="12" s="1"/>
  <c r="N59" i="12"/>
  <c r="M60" i="12" s="1"/>
  <c r="N11" i="12"/>
  <c r="M12" i="12" s="1"/>
  <c r="S85" i="12" s="1"/>
  <c r="S92" i="12" l="1"/>
  <c r="T92" i="12" s="1"/>
  <c r="M3" i="13" s="1"/>
  <c r="S91" i="12"/>
  <c r="T91" i="12" s="1"/>
  <c r="L3" i="13" s="1"/>
  <c r="S90" i="12"/>
  <c r="T90" i="12" s="1"/>
  <c r="K3" i="13" s="1"/>
  <c r="S86" i="12"/>
  <c r="T86" i="12" s="1"/>
  <c r="G3" i="13" s="1"/>
  <c r="T85" i="12"/>
  <c r="F3" i="13" s="1"/>
  <c r="T87" i="12"/>
  <c r="H3" i="13" s="1"/>
  <c r="T89" i="12"/>
  <c r="J3" i="13" s="1"/>
  <c r="T88" i="12"/>
  <c r="I3" i="13" s="1"/>
  <c r="T93" i="12" l="1"/>
  <c r="Y86" i="12" s="1"/>
  <c r="N3" i="13" l="1"/>
  <c r="Y87" i="12"/>
  <c r="Y88" i="12"/>
  <c r="Y89" i="12"/>
  <c r="Y90" i="12"/>
</calcChain>
</file>

<file path=xl/sharedStrings.xml><?xml version="1.0" encoding="utf-8"?>
<sst xmlns="http://schemas.openxmlformats.org/spreadsheetml/2006/main" count="233" uniqueCount="143">
  <si>
    <t>ASPEK</t>
  </si>
  <si>
    <t>TUMS</t>
  </si>
  <si>
    <t>TAHAP TINDAKAN (TT)</t>
  </si>
  <si>
    <t>RUBRIK TAHAP KUALITI (TK)</t>
  </si>
  <si>
    <t>Tindakan dilaksanakan:</t>
  </si>
  <si>
    <t>Bilangan Tindakan/Jumlah Skor Kualiti</t>
  </si>
  <si>
    <t>Tindakan dilaksanakan dengan mengambil kira mana-mana tiga (3) perkara di atas.</t>
  </si>
  <si>
    <t>Skor Tahap Tindakan/Min Skor Tahap Kualiti</t>
  </si>
  <si>
    <t>Tindakan dilaksanakan dengan mengambil kira mana-mana dua (2) perkara di atas.</t>
  </si>
  <si>
    <t>Peratus Skor Tahap Tindakan/Peratus Skor Tahap Kualiti</t>
  </si>
  <si>
    <t>Tindakan dilaksanakan dengan mengambil kira mana-mana satu (1) perkara di atas.</t>
  </si>
  <si>
    <t>Peratus TUMS</t>
  </si>
  <si>
    <t>Tidak mengambil kira mana-mana perkara di atas.</t>
  </si>
  <si>
    <t>Tindakan dilaksanakan dengan mengambil kira perkara (i) dan (ii) atau perkara (i) dan (iii).</t>
  </si>
  <si>
    <t>Tindakan dilaksanakan dengan mengambil kira perkara (ii) dan (iii).</t>
  </si>
  <si>
    <t>TT
(1/0)</t>
  </si>
  <si>
    <t>TK
(Skor)</t>
  </si>
  <si>
    <t>4.1.1</t>
  </si>
  <si>
    <t>Guru merancang pelaksanaan PdPc dengan:</t>
  </si>
  <si>
    <t>ii. menentukan kaedah pentaksiran dalam PdPc</t>
  </si>
  <si>
    <t>iii. menyediakan ABM/BBM/BBB/TMK</t>
  </si>
  <si>
    <t>i. mengikut pelbagai aras keupayaan murid</t>
  </si>
  <si>
    <t>ii. mengikut peruntukan masa yang ditetapkan</t>
  </si>
  <si>
    <t>4.2.1</t>
  </si>
  <si>
    <t>Guru mengawal proses pembelajaran dengan:</t>
  </si>
  <si>
    <t xml:space="preserve">i. mengelola isi pelajaran/skop pembelajaran yang dirancang </t>
  </si>
  <si>
    <t>ii. mengelola masa PdPc selaras dengan aktiviti pembelajaran</t>
  </si>
  <si>
    <t xml:space="preserve">iii. memberi peluang kepada penyertaan aktif murid. </t>
  </si>
  <si>
    <t>i. dengan menepati objektif pelajaran</t>
  </si>
  <si>
    <t>iii. secara berterusan dalam PdPc.</t>
  </si>
  <si>
    <t>4.2.2</t>
  </si>
  <si>
    <t>i. mengawasi komunikasi murid dalam PdPc</t>
  </si>
  <si>
    <t xml:space="preserve">ii. mengawasi perlakuan murid dalam PdPc </t>
  </si>
  <si>
    <t xml:space="preserve">iii. menyusun atur kedudukan murid </t>
  </si>
  <si>
    <t>iv. mewujudkan suasana pembelajaran yang menyeronokkan.</t>
  </si>
  <si>
    <t>i. secara berhemah/mengikut kesesuaian</t>
  </si>
  <si>
    <t>ii. secara menyeluruh meliputi semua murid</t>
  </si>
  <si>
    <t>4.3.1</t>
  </si>
  <si>
    <t>Guru membimbing murid dengan:‎</t>
  </si>
  <si>
    <t>iii. secara berhemah.</t>
  </si>
  <si>
    <t>ii. dengan betul dan tepat.</t>
  </si>
  <si>
    <t>i. mengikut keperluan/pelbagai aras keupayaan murid.</t>
  </si>
  <si>
    <t>iv. secara bersungguh-sungguh.</t>
  </si>
  <si>
    <t>4.4.1</t>
  </si>
  <si>
    <t>Guru mendorong minda murid dalam melaksanakan aktiviti pembelajaran dengan:</t>
  </si>
  <si>
    <t> i. merangsang murid berkomunikasi.</t>
  </si>
  <si>
    <t>v. mewujudkan peluang untuk murid memimpin</t>
  </si>
  <si>
    <t>i. berdasarkan objektif pelajaran</t>
  </si>
  <si>
    <t>ii. mengikut pelbagai aras keupayaan murid</t>
  </si>
  <si>
    <t>iii. secara berterusan/tekal.</t>
  </si>
  <si>
    <t>4.4.2</t>
  </si>
  <si>
    <t>Guru mendorong emosi murid dalam melaksanakan aktiviti pembelajaran dengan:</t>
  </si>
  <si>
    <t>ii. memberi penghargaan terhadap hasil kerja/ idea yang bernas</t>
  </si>
  <si>
    <t>i. memberi pujian/galakan terhadap perlakuan positif.</t>
  </si>
  <si>
    <t>iv. prihatin terhadap keperluan murid.</t>
  </si>
  <si>
    <t>ii. secara menyeluruh meliputi semua murid.</t>
  </si>
  <si>
    <t>i. secara berhemah.</t>
  </si>
  <si>
    <t>iii. berterusan/tekal.</t>
  </si>
  <si>
    <t>4.5.1</t>
  </si>
  <si>
    <t xml:space="preserve">i. menggunakan pelbagai kaedah pentaksiran dalam PdPc </t>
  </si>
  <si>
    <t>ii. menjalankan aktiviti pemulihan/pengayaan dalam PdPc.</t>
  </si>
  <si>
    <t>iii. memberi latihan/tugasan berkaitan pelajaran.</t>
  </si>
  <si>
    <t>iv. membuat refleksi PdPc.</t>
  </si>
  <si>
    <t>v. menyemak/menilai hasil kerja/gerak kerja/ latihan/tugasan.</t>
  </si>
  <si>
    <t>Tindakan dilaksanakan dengan mengambil kira mana-mana tiga (3) perkara di atas.‎</t>
  </si>
  <si>
    <t>Tindakan dilaksanakan dengan mengambil kira ‎mana-mana dua (2) perkara di atas.‎</t>
  </si>
  <si>
    <t>Tindakan dilaksanakan dengan mengambil kira ‎mana-mana satu (1) perkara di atas.‎</t>
  </si>
  <si>
    <t>Tidak mengambil kira mana-mana perkara di atas.‎</t>
  </si>
  <si>
    <t>4.6.1</t>
  </si>
  <si>
    <t xml:space="preserve">Murid melibatkan diri dalam proses pembelajaran dengan: </t>
  </si>
  <si>
    <t>iii. melaksanakan aktiviti pembelajaran secara kolaboratif.</t>
  </si>
  <si>
    <t>ii. berkomunikasi dalam melaksanakan aktiviti pembelajaran.</t>
  </si>
  <si>
    <t>i. memberi respons berkaitan ‎isi pelajaran.</t>
  </si>
  <si>
    <t xml:space="preserve">v. mengemukakan soalan berkaitan isi pelajaran </t>
  </si>
  <si>
    <t xml:space="preserve">ii. selaras dengan objektif pelajaran </t>
  </si>
  <si>
    <t xml:space="preserve">iii. dengan yakin </t>
  </si>
  <si>
    <t>%</t>
  </si>
  <si>
    <t>WAJARAN</t>
  </si>
  <si>
    <t>SKOR</t>
  </si>
  <si>
    <t>TARAF</t>
  </si>
  <si>
    <t>Guru Sebagai Perancang</t>
  </si>
  <si>
    <t>Guru Sebagai Pengawal</t>
  </si>
  <si>
    <t>CEMERLANG</t>
  </si>
  <si>
    <t>90-100</t>
  </si>
  <si>
    <t>BAIK</t>
  </si>
  <si>
    <t>Guru Sebagai Pembimbing</t>
  </si>
  <si>
    <t>Guru Sebagai Pendorong</t>
  </si>
  <si>
    <t>LEMAH</t>
  </si>
  <si>
    <t>SANGAT LEMAH</t>
  </si>
  <si>
    <t>Guru Sebagai Penilai</t>
  </si>
  <si>
    <t>Murid Sebagai Pembelajar Aktif</t>
  </si>
  <si>
    <t>JUMLAH</t>
  </si>
  <si>
    <t>80-89.99</t>
  </si>
  <si>
    <t>50-79.99</t>
  </si>
  <si>
    <t>20-49.99</t>
  </si>
  <si>
    <t>0-19.99</t>
  </si>
  <si>
    <t>SEDERHANA</t>
  </si>
  <si>
    <t>Nama guru</t>
  </si>
  <si>
    <t>Tarikh</t>
  </si>
  <si>
    <t>Kelas</t>
  </si>
  <si>
    <t>Tanda Tangan Guru</t>
  </si>
  <si>
    <t>No. KP</t>
  </si>
  <si>
    <t>M/Pelajaran</t>
  </si>
  <si>
    <t>Masa</t>
  </si>
  <si>
    <t>Nama Penilai</t>
  </si>
  <si>
    <t>Jawatan</t>
  </si>
  <si>
    <t>Tanda Tangan Penilai</t>
  </si>
  <si>
    <t>ii. mengikut pelbagai aras keupayaan murid/ pembelajaran terbeza</t>
  </si>
  <si>
    <t>iii. secara berterusan dalam PdPc/mengikut keperluan  aktiviti pembelajaran.</t>
  </si>
  <si>
    <t xml:space="preserve">i. memberi tunjuk ajar/tunjuk cara/panduan menguasai isi pelajaran/konsep/fakta berkaitan pelajaran </t>
  </si>
  <si>
    <t>ii. memberi tunjuk ajar/tunjuk cara/panduan menguasai kemahiran dalam aktiviti  pembelajaran</t>
  </si>
  <si>
    <t>iii. memandu murid membuat keputusan dan menyelesaikan masalah dalam aktiviti pembelajaran</t>
  </si>
  <si>
    <t>iv. memandu murid menggunakan/ memanfaatkan sumber pendidikan berkaitan pelajaran</t>
  </si>
  <si>
    <t>v. menggabung/merentas/mengaitkan isi pelajaran dengan tajuk/unit/tema/nilai/kemahiran/mata  
    pelajaran lain dalam aktiviti pembelajaran.</t>
  </si>
  <si>
    <t>ii. merangsang murid berkolaboratif dalam aktiviti pembelajaran.</t>
  </si>
  <si>
    <t>iii. mengemukakan soalan yang menjurus ke arah pemikiran kritis dan kreatif</t>
  </si>
  <si>
    <t>vi. menggalakkan murid mengemukakan soalan berkaitan isi pelajaran.</t>
  </si>
  <si>
    <t>vii. menggalakkan murid memperoleh pengetahuan dan kemahiran secara kendiri.</t>
  </si>
  <si>
    <t>vii. membuat keputusan/menyelesaikan masalah berkaitan aktiviti pembelajaran.</t>
  </si>
  <si>
    <t xml:space="preserve">vi. mengaitkan isi pelajaran dengan kehidupan murid/ isu lokal/global </t>
  </si>
  <si>
    <t>iv. memberi respons yang menjurus ke arah pemikiran kritis dan  kreatif berkaitan ‎isi pelajaran.</t>
  </si>
  <si>
    <t>iii. secara menyeluruh dari segi kecukupan, kecakupan dan meliputi semua murid</t>
  </si>
  <si>
    <t>ii. mengikut ketetapan/arahan pelaksanaan pentaksiran  yang berkuat kuasa</t>
  </si>
  <si>
    <t>iii. memberi keyakinan dalam mengemukakan soalan/memberi respons.</t>
  </si>
  <si>
    <t>i. menyediakan RPH yang mengandungi objektif yang boleh diukur dan aktiviti pembelajaran yang  
  sesuai</t>
  </si>
  <si>
    <t>iv. mengajukan soalan/mewujudkan situasi  yang menjurus ke arah membuat keputusan dan 
     menyelesaikan masalah</t>
  </si>
  <si>
    <t>M/Pel</t>
  </si>
  <si>
    <t>JUMLAH SKOR</t>
  </si>
  <si>
    <t>JENIS PENILAIAN : PENCERAPAN / PENILAIAN KENDIRI</t>
  </si>
  <si>
    <t xml:space="preserve">iv. secara berhemah/saling menghormati/bersungguh-sungguh. </t>
  </si>
  <si>
    <t>Tidak memenuhi mana-mana perkara di atas.‎</t>
  </si>
  <si>
    <t xml:space="preserve">Guru melaksanakan penilaian dengan: </t>
  </si>
  <si>
    <t>iii. dengan mematuhi ketetapan kurikulum/arahan yang berkuat kuasa.</t>
  </si>
  <si>
    <t>Guru mengawal suasana pembelajaran dengan:</t>
  </si>
  <si>
    <t>iv. secara berterusan/tekal/segera.</t>
  </si>
  <si>
    <t>Tindakan dilaksanakan: 
i. dengan pelibatan 80% hingga 89% murid bagi tindakan (i), (ii) dan (iii) dan pelibatan 
   melebihi 25% hingga 49% murid bagi tindakan (iv), (v), (vi) dan (vii)
ii. dengan memenuhi sekurang-kurangnya dua (2) daripada perkara (ii), (iii) atau (iv).</t>
  </si>
  <si>
    <t>Tindakan dilaksanakan: 
i. dengan pelibatan 50% hingga 79% murid bagi tindakan (i), (ii) dan (iii) dan pelibatan 
   10% hingga 24% murid bagi tindakan (iv), (v), (vi) dan (vii)
ii. dengan memenuhi sekurang-kurangnya satu (1) daripada perkara (ii), (iii) atau (iv).</t>
  </si>
  <si>
    <t>Tindakan dilaksanakan: 
i. dengan pelibatan 1% hingga 49% murid bagi tindakan (i), (ii) dan (iii) dan pelibatan 
   kurang daripada 10% murid bagi tindakan (iv), (v), (vi) dan (vii)
ii. dengan memenuhi sekurang-kurangnya satu (1) daripada perkara (ii), (iii) atau (iv).</t>
  </si>
  <si>
    <t>i. dengan pelibatan 90% hingga 100% murid bagi tindakan (i), (ii) dan (iii) dan 
   pelibatan melebihi 50% - 100% murid bagi tindakan (iv), (v), (vi) dan (vii)</t>
  </si>
  <si>
    <t>STANDARD 4: PEMBELAJARAN DAN PEMUDAHCARAAN (SEKOLAH) - ONLINE</t>
  </si>
  <si>
    <t>Ver 1.3</t>
  </si>
  <si>
    <t>TAHUN 2021</t>
  </si>
  <si>
    <t>PENCERAPAN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</si>
</sst>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0"/>
      <name val="Arial"/>
      <family val="2"/>
    </font>
    <font>
      <b/>
      <sz val="8"/>
      <color rgb="FF0D0D0D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sz val="8"/>
      <color rgb="FF000000"/>
      <name val="Arial"/>
      <family val="2"/>
    </font>
    <font>
      <sz val="11"/>
      <color theme="1"/>
      <name val="Wingdings"/>
      <charset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i/>
      <sz val="8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6DE1A4"/>
        <bgColor indexed="64"/>
      </patternFill>
    </fill>
    <fill>
      <patternFill patternType="solid">
        <fgColor rgb="FF427FF8"/>
        <bgColor indexed="64"/>
      </patternFill>
    </fill>
    <fill>
      <patternFill patternType="solid">
        <fgColor rgb="FFCFF5E1"/>
        <bgColor indexed="64"/>
      </patternFill>
    </fill>
    <fill>
      <patternFill patternType="solid">
        <fgColor rgb="FF005024"/>
        <bgColor indexed="64"/>
      </patternFill>
    </fill>
    <fill>
      <patternFill patternType="solid">
        <fgColor rgb="FF3333CC"/>
        <bgColor indexed="64"/>
      </patternFill>
    </fill>
    <fill>
      <patternFill patternType="solid">
        <fgColor rgb="FFC7C7F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155">
    <xf numFmtId="0" fontId="0" fillId="0" borderId="0" xfId="0"/>
    <xf numFmtId="0" fontId="1" fillId="0" borderId="0" xfId="0" applyFont="1" applyFill="1" applyProtection="1"/>
    <xf numFmtId="0" fontId="2" fillId="0" borderId="0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5" borderId="7" xfId="0" applyFont="1" applyFill="1" applyBorder="1" applyAlignment="1" applyProtection="1">
      <alignment horizontal="center" vertical="center" wrapText="1"/>
    </xf>
    <xf numFmtId="0" fontId="1" fillId="0" borderId="0" xfId="0" applyFont="1" applyProtection="1"/>
    <xf numFmtId="0" fontId="6" fillId="4" borderId="8" xfId="0" applyFont="1" applyFill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hidden="1"/>
    </xf>
    <xf numFmtId="0" fontId="7" fillId="2" borderId="8" xfId="0" applyFont="1" applyFill="1" applyBorder="1" applyAlignment="1" applyProtection="1">
      <alignment horizontal="center" vertical="center" wrapText="1"/>
      <protection hidden="1"/>
    </xf>
    <xf numFmtId="0" fontId="1" fillId="4" borderId="8" xfId="0" applyFont="1" applyFill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9" fillId="4" borderId="8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4" fillId="6" borderId="19" xfId="0" applyFont="1" applyFill="1" applyBorder="1" applyAlignment="1" applyProtection="1">
      <alignment horizontal="center" vertical="center" wrapText="1"/>
    </xf>
    <xf numFmtId="0" fontId="4" fillId="6" borderId="20" xfId="0" applyFont="1" applyFill="1" applyBorder="1" applyAlignment="1" applyProtection="1">
      <alignment horizontal="center" vertical="center" wrapText="1"/>
    </xf>
    <xf numFmtId="0" fontId="1" fillId="0" borderId="0" xfId="0" applyFont="1" applyBorder="1" applyProtection="1"/>
    <xf numFmtId="0" fontId="1" fillId="7" borderId="36" xfId="0" applyFont="1" applyFill="1" applyBorder="1" applyAlignment="1" applyProtection="1">
      <alignment horizontal="left" vertical="center"/>
    </xf>
    <xf numFmtId="0" fontId="1" fillId="7" borderId="35" xfId="0" applyFont="1" applyFill="1" applyBorder="1" applyAlignment="1">
      <alignment horizontal="center" vertical="center" wrapText="1"/>
    </xf>
    <xf numFmtId="0" fontId="1" fillId="7" borderId="36" xfId="0" applyFont="1" applyFill="1" applyBorder="1" applyAlignment="1">
      <alignment horizontal="center" vertical="center" wrapText="1"/>
    </xf>
    <xf numFmtId="2" fontId="1" fillId="4" borderId="36" xfId="0" applyNumberFormat="1" applyFont="1" applyFill="1" applyBorder="1" applyAlignment="1" applyProtection="1">
      <alignment horizontal="center" vertical="center" wrapText="1"/>
    </xf>
    <xf numFmtId="2" fontId="1" fillId="4" borderId="37" xfId="0" applyNumberFormat="1" applyFont="1" applyFill="1" applyBorder="1" applyAlignment="1" applyProtection="1">
      <alignment horizontal="center" vertical="center"/>
    </xf>
    <xf numFmtId="0" fontId="1" fillId="7" borderId="21" xfId="0" applyFont="1" applyFill="1" applyBorder="1" applyAlignment="1" applyProtection="1">
      <alignment horizontal="left" vertical="center"/>
    </xf>
    <xf numFmtId="0" fontId="1" fillId="7" borderId="21" xfId="0" applyFont="1" applyFill="1" applyBorder="1" applyAlignment="1">
      <alignment horizontal="center" vertical="center" wrapText="1"/>
    </xf>
    <xf numFmtId="2" fontId="1" fillId="4" borderId="21" xfId="0" applyNumberFormat="1" applyFont="1" applyFill="1" applyBorder="1" applyAlignment="1" applyProtection="1">
      <alignment horizontal="center" vertical="center" wrapText="1"/>
    </xf>
    <xf numFmtId="2" fontId="1" fillId="4" borderId="33" xfId="0" applyNumberFormat="1" applyFont="1" applyFill="1" applyBorder="1" applyAlignment="1" applyProtection="1">
      <alignment horizontal="center" vertical="center"/>
    </xf>
    <xf numFmtId="0" fontId="1" fillId="7" borderId="2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Protection="1"/>
    <xf numFmtId="2" fontId="4" fillId="3" borderId="34" xfId="0" applyNumberFormat="1" applyFont="1" applyFill="1" applyBorder="1" applyAlignment="1" applyProtection="1">
      <alignment horizontal="center" vertical="center"/>
    </xf>
    <xf numFmtId="0" fontId="10" fillId="4" borderId="21" xfId="0" applyFont="1" applyFill="1" applyBorder="1" applyAlignment="1" applyProtection="1">
      <alignment horizontal="center" vertical="center"/>
      <protection hidden="1"/>
    </xf>
    <xf numFmtId="0" fontId="8" fillId="8" borderId="21" xfId="0" applyFont="1" applyFill="1" applyBorder="1" applyAlignment="1">
      <alignment horizontal="center" vertical="center" wrapText="1" readingOrder="1"/>
    </xf>
    <xf numFmtId="14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top" wrapText="1"/>
    </xf>
    <xf numFmtId="0" fontId="5" fillId="2" borderId="3" xfId="0" applyFont="1" applyFill="1" applyBorder="1" applyAlignment="1" applyProtection="1">
      <alignment horizontal="center" vertical="top" wrapText="1"/>
    </xf>
    <xf numFmtId="0" fontId="5" fillId="2" borderId="3" xfId="0" applyFont="1" applyFill="1" applyBorder="1" applyAlignment="1" applyProtection="1">
      <alignment vertical="top" wrapText="1"/>
    </xf>
    <xf numFmtId="0" fontId="5" fillId="2" borderId="4" xfId="0" applyFont="1" applyFill="1" applyBorder="1" applyAlignment="1" applyProtection="1">
      <alignment vertical="top" wrapText="1"/>
    </xf>
    <xf numFmtId="2" fontId="7" fillId="2" borderId="6" xfId="0" applyNumberFormat="1" applyFont="1" applyFill="1" applyBorder="1" applyAlignment="1" applyProtection="1">
      <alignment horizontal="center" vertical="center" wrapText="1"/>
      <protection hidden="1"/>
    </xf>
    <xf numFmtId="2" fontId="7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Alignment="1">
      <alignment horizontal="right" vertical="center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7" borderId="28" xfId="0" applyFont="1" applyFill="1" applyBorder="1" applyAlignment="1" applyProtection="1">
      <alignment horizontal="center" vertical="center"/>
    </xf>
    <xf numFmtId="0" fontId="1" fillId="7" borderId="29" xfId="0" applyFont="1" applyFill="1" applyBorder="1" applyAlignment="1" applyProtection="1">
      <alignment horizontal="center" vertical="center"/>
    </xf>
    <xf numFmtId="0" fontId="1" fillId="7" borderId="21" xfId="0" applyFont="1" applyFill="1" applyBorder="1" applyAlignment="1">
      <alignment horizontal="center" vertical="center" wrapText="1"/>
    </xf>
    <xf numFmtId="0" fontId="1" fillId="7" borderId="21" xfId="0" applyFont="1" applyFill="1" applyBorder="1" applyAlignment="1" applyProtection="1">
      <alignment horizontal="left" vertical="center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1" fillId="7" borderId="21" xfId="0" applyFont="1" applyFill="1" applyBorder="1" applyAlignment="1">
      <alignment vertical="center" wrapText="1"/>
    </xf>
    <xf numFmtId="0" fontId="1" fillId="7" borderId="28" xfId="0" applyFont="1" applyFill="1" applyBorder="1" applyAlignment="1" applyProtection="1">
      <alignment horizontal="left" vertical="center"/>
    </xf>
    <xf numFmtId="0" fontId="1" fillId="7" borderId="29" xfId="0" applyFont="1" applyFill="1" applyBorder="1" applyAlignment="1" applyProtection="1">
      <alignment horizontal="left" vertical="center"/>
    </xf>
    <xf numFmtId="0" fontId="1" fillId="0" borderId="30" xfId="0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 locked="0"/>
    </xf>
    <xf numFmtId="0" fontId="1" fillId="0" borderId="32" xfId="0" applyFont="1" applyFill="1" applyBorder="1" applyAlignment="1" applyProtection="1">
      <alignment horizontal="center" vertical="center"/>
      <protection locked="0"/>
    </xf>
    <xf numFmtId="0" fontId="1" fillId="7" borderId="43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 applyProtection="1">
      <alignment horizontal="left" vertical="center"/>
      <protection locked="0"/>
    </xf>
    <xf numFmtId="0" fontId="7" fillId="0" borderId="23" xfId="0" applyFont="1" applyFill="1" applyBorder="1" applyAlignment="1" applyProtection="1">
      <alignment horizontal="left" vertical="center"/>
      <protection locked="0"/>
    </xf>
    <xf numFmtId="0" fontId="7" fillId="0" borderId="24" xfId="0" applyFont="1" applyFill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left" vertical="center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0" fontId="1" fillId="7" borderId="26" xfId="0" applyFont="1" applyFill="1" applyBorder="1" applyAlignment="1" applyProtection="1">
      <alignment horizontal="left" vertical="center"/>
    </xf>
    <xf numFmtId="14" fontId="7" fillId="0" borderId="22" xfId="0" applyNumberFormat="1" applyFont="1" applyFill="1" applyBorder="1" applyAlignment="1" applyProtection="1">
      <alignment horizontal="left" vertical="center"/>
      <protection locked="0"/>
    </xf>
    <xf numFmtId="14" fontId="7" fillId="0" borderId="23" xfId="0" applyNumberFormat="1" applyFont="1" applyFill="1" applyBorder="1" applyAlignment="1" applyProtection="1">
      <alignment horizontal="left" vertical="center"/>
      <protection locked="0"/>
    </xf>
    <xf numFmtId="14" fontId="7" fillId="0" borderId="24" xfId="0" applyNumberFormat="1" applyFont="1" applyFill="1" applyBorder="1" applyAlignment="1" applyProtection="1">
      <alignment horizontal="left" vertical="center"/>
      <protection locked="0"/>
    </xf>
    <xf numFmtId="0" fontId="7" fillId="0" borderId="27" xfId="0" applyFont="1" applyBorder="1" applyAlignment="1" applyProtection="1">
      <alignment horizontal="left" vertical="center"/>
      <protection locked="0"/>
    </xf>
    <xf numFmtId="164" fontId="7" fillId="0" borderId="22" xfId="0" applyNumberFormat="1" applyFont="1" applyBorder="1" applyAlignment="1" applyProtection="1">
      <alignment horizontal="left" vertical="center"/>
      <protection locked="0"/>
    </xf>
    <xf numFmtId="164" fontId="7" fillId="0" borderId="23" xfId="0" applyNumberFormat="1" applyFont="1" applyBorder="1" applyAlignment="1" applyProtection="1">
      <alignment horizontal="left" vertical="center"/>
      <protection locked="0"/>
    </xf>
    <xf numFmtId="164" fontId="7" fillId="0" borderId="27" xfId="0" applyNumberFormat="1" applyFont="1" applyBorder="1" applyAlignment="1" applyProtection="1">
      <alignment horizontal="left" vertical="center"/>
      <protection locked="0"/>
    </xf>
    <xf numFmtId="0" fontId="4" fillId="6" borderId="18" xfId="0" applyFont="1" applyFill="1" applyBorder="1" applyAlignment="1" applyProtection="1">
      <alignment horizontal="center" vertical="center"/>
    </xf>
    <xf numFmtId="0" fontId="4" fillId="6" borderId="19" xfId="0" applyFont="1" applyFill="1" applyBorder="1" applyAlignment="1" applyProtection="1">
      <alignment horizontal="center" vertical="center"/>
    </xf>
    <xf numFmtId="0" fontId="4" fillId="6" borderId="20" xfId="0" applyFont="1" applyFill="1" applyBorder="1" applyAlignment="1" applyProtection="1">
      <alignment horizontal="center" vertical="center"/>
    </xf>
    <xf numFmtId="0" fontId="1" fillId="7" borderId="35" xfId="0" applyFont="1" applyFill="1" applyBorder="1" applyAlignment="1" applyProtection="1">
      <alignment horizontal="left" vertical="center"/>
    </xf>
    <xf numFmtId="0" fontId="1" fillId="7" borderId="36" xfId="0" applyFont="1" applyFill="1" applyBorder="1" applyAlignment="1" applyProtection="1">
      <alignment horizontal="left" vertical="center"/>
    </xf>
    <xf numFmtId="0" fontId="7" fillId="0" borderId="38" xfId="0" applyFont="1" applyFill="1" applyBorder="1" applyAlignment="1" applyProtection="1">
      <alignment horizontal="left" vertical="center"/>
      <protection locked="0"/>
    </xf>
    <xf numFmtId="0" fontId="7" fillId="0" borderId="25" xfId="0" applyFont="1" applyFill="1" applyBorder="1" applyAlignment="1" applyProtection="1">
      <alignment horizontal="left" vertical="center"/>
      <protection locked="0"/>
    </xf>
    <xf numFmtId="0" fontId="7" fillId="0" borderId="39" xfId="0" applyFont="1" applyFill="1" applyBorder="1" applyAlignment="1" applyProtection="1">
      <alignment horizontal="left" vertical="center"/>
      <protection locked="0"/>
    </xf>
    <xf numFmtId="1" fontId="7" fillId="0" borderId="40" xfId="0" applyNumberFormat="1" applyFont="1" applyBorder="1" applyAlignment="1" applyProtection="1">
      <alignment horizontal="left" vertical="center"/>
      <protection locked="0"/>
    </xf>
    <xf numFmtId="1" fontId="7" fillId="0" borderId="41" xfId="0" applyNumberFormat="1" applyFont="1" applyBorder="1" applyAlignment="1" applyProtection="1">
      <alignment horizontal="left" vertical="center"/>
      <protection locked="0"/>
    </xf>
    <xf numFmtId="1" fontId="7" fillId="0" borderId="42" xfId="0" applyNumberFormat="1" applyFont="1" applyBorder="1" applyAlignment="1" applyProtection="1">
      <alignment horizontal="left" vertical="center"/>
      <protection locked="0"/>
    </xf>
    <xf numFmtId="0" fontId="1" fillId="7" borderId="36" xfId="0" applyFont="1" applyFill="1" applyBorder="1" applyAlignment="1">
      <alignment vertical="center" wrapText="1"/>
    </xf>
    <xf numFmtId="0" fontId="2" fillId="2" borderId="7" xfId="0" applyFont="1" applyFill="1" applyBorder="1" applyAlignment="1" applyProtection="1">
      <alignment horizontal="right" vertical="center" wrapText="1"/>
    </xf>
    <xf numFmtId="0" fontId="2" fillId="2" borderId="14" xfId="0" applyFont="1" applyFill="1" applyBorder="1" applyAlignment="1" applyProtection="1">
      <alignment horizontal="right" vertical="center" wrapText="1"/>
    </xf>
    <xf numFmtId="0" fontId="2" fillId="2" borderId="2" xfId="0" applyFont="1" applyFill="1" applyBorder="1" applyAlignment="1" applyProtection="1">
      <alignment horizontal="right" vertical="center" wrapText="1"/>
    </xf>
    <xf numFmtId="0" fontId="1" fillId="4" borderId="7" xfId="0" applyFont="1" applyFill="1" applyBorder="1" applyAlignment="1" applyProtection="1">
      <alignment horizontal="left" vertical="center" wrapText="1"/>
    </xf>
    <xf numFmtId="0" fontId="1" fillId="4" borderId="14" xfId="0" applyFont="1" applyFill="1" applyBorder="1" applyAlignment="1" applyProtection="1">
      <alignment horizontal="left" vertical="center" wrapText="1"/>
    </xf>
    <xf numFmtId="0" fontId="1" fillId="4" borderId="2" xfId="0" applyFont="1" applyFill="1" applyBorder="1" applyAlignment="1" applyProtection="1">
      <alignment horizontal="left" vertical="center" wrapText="1"/>
    </xf>
    <xf numFmtId="2" fontId="8" fillId="3" borderId="7" xfId="0" applyNumberFormat="1" applyFont="1" applyFill="1" applyBorder="1" applyAlignment="1" applyProtection="1">
      <alignment horizontal="center" vertical="center" wrapText="1"/>
      <protection hidden="1"/>
    </xf>
    <xf numFmtId="2" fontId="8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4" fillId="6" borderId="7" xfId="0" applyFont="1" applyFill="1" applyBorder="1" applyAlignment="1" applyProtection="1">
      <alignment horizontal="center" vertical="center"/>
    </xf>
    <xf numFmtId="0" fontId="4" fillId="6" borderId="14" xfId="0" applyFont="1" applyFill="1" applyBorder="1" applyAlignment="1" applyProtection="1">
      <alignment horizontal="center" vertical="center"/>
    </xf>
    <xf numFmtId="0" fontId="9" fillId="4" borderId="7" xfId="0" applyFont="1" applyFill="1" applyBorder="1" applyAlignment="1" applyProtection="1">
      <alignment horizontal="left" vertical="center" wrapText="1"/>
    </xf>
    <xf numFmtId="0" fontId="9" fillId="4" borderId="14" xfId="0" applyFont="1" applyFill="1" applyBorder="1" applyAlignment="1" applyProtection="1">
      <alignment horizontal="left" vertical="center" wrapText="1"/>
    </xf>
    <xf numFmtId="0" fontId="9" fillId="4" borderId="2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horizontal="center" vertical="center" wrapText="1"/>
    </xf>
    <xf numFmtId="0" fontId="1" fillId="4" borderId="9" xfId="0" applyFont="1" applyFill="1" applyBorder="1" applyAlignment="1" applyProtection="1">
      <alignment horizontal="left" vertical="center" wrapText="1"/>
    </xf>
    <xf numFmtId="0" fontId="1" fillId="4" borderId="17" xfId="0" applyFont="1" applyFill="1" applyBorder="1" applyAlignment="1" applyProtection="1">
      <alignment horizontal="left" vertical="center" wrapText="1"/>
    </xf>
    <xf numFmtId="0" fontId="1" fillId="4" borderId="10" xfId="0" applyFont="1" applyFill="1" applyBorder="1" applyAlignment="1" applyProtection="1">
      <alignment horizontal="left" vertical="center" wrapText="1"/>
    </xf>
    <xf numFmtId="0" fontId="1" fillId="4" borderId="7" xfId="0" applyFont="1" applyFill="1" applyBorder="1" applyAlignment="1" applyProtection="1">
      <alignment horizontal="left" vertical="center" wrapText="1" indent="2"/>
    </xf>
    <xf numFmtId="0" fontId="1" fillId="4" borderId="14" xfId="0" applyFont="1" applyFill="1" applyBorder="1" applyAlignment="1" applyProtection="1">
      <alignment horizontal="left" vertical="center" wrapText="1" indent="2"/>
    </xf>
    <xf numFmtId="0" fontId="1" fillId="4" borderId="2" xfId="0" applyFont="1" applyFill="1" applyBorder="1" applyAlignment="1" applyProtection="1">
      <alignment horizontal="left" vertical="center" wrapText="1" indent="2"/>
    </xf>
    <xf numFmtId="0" fontId="1" fillId="4" borderId="16" xfId="0" applyFont="1" applyFill="1" applyBorder="1" applyAlignment="1" applyProtection="1">
      <alignment horizontal="left" vertical="center" wrapText="1" indent="2"/>
    </xf>
    <xf numFmtId="0" fontId="1" fillId="4" borderId="0" xfId="0" applyFont="1" applyFill="1" applyBorder="1" applyAlignment="1" applyProtection="1">
      <alignment horizontal="left" vertical="center" wrapText="1" indent="2"/>
    </xf>
    <xf numFmtId="0" fontId="1" fillId="4" borderId="5" xfId="0" applyFont="1" applyFill="1" applyBorder="1" applyAlignment="1" applyProtection="1">
      <alignment horizontal="left" vertical="center" wrapText="1" indent="2"/>
    </xf>
    <xf numFmtId="0" fontId="1" fillId="4" borderId="16" xfId="0" applyFont="1" applyFill="1" applyBorder="1" applyAlignment="1" applyProtection="1">
      <alignment horizontal="left" vertical="center" wrapText="1"/>
    </xf>
    <xf numFmtId="0" fontId="1" fillId="4" borderId="0" xfId="0" applyFont="1" applyFill="1" applyBorder="1" applyAlignment="1" applyProtection="1">
      <alignment horizontal="left" vertical="center" wrapText="1"/>
    </xf>
    <xf numFmtId="0" fontId="1" fillId="4" borderId="5" xfId="0" applyFont="1" applyFill="1" applyBorder="1" applyAlignment="1" applyProtection="1">
      <alignment horizontal="left" vertical="center" wrapText="1"/>
    </xf>
    <xf numFmtId="0" fontId="2" fillId="2" borderId="8" xfId="0" applyFont="1" applyFill="1" applyBorder="1" applyAlignment="1" applyProtection="1">
      <alignment horizontal="right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9" fillId="4" borderId="3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left" vertical="center" wrapText="1" indent="2"/>
    </xf>
    <xf numFmtId="0" fontId="1" fillId="4" borderId="15" xfId="0" applyFont="1" applyFill="1" applyBorder="1" applyAlignment="1" applyProtection="1">
      <alignment horizontal="left" vertical="center" wrapText="1" indent="2"/>
    </xf>
    <xf numFmtId="0" fontId="1" fillId="4" borderId="6" xfId="0" applyFont="1" applyFill="1" applyBorder="1" applyAlignment="1" applyProtection="1">
      <alignment horizontal="left" vertical="center" wrapText="1" indent="2"/>
    </xf>
    <xf numFmtId="0" fontId="1" fillId="4" borderId="8" xfId="0" applyFont="1" applyFill="1" applyBorder="1" applyAlignment="1" applyProtection="1">
      <alignment horizontal="center" vertical="center" wrapText="1"/>
    </xf>
    <xf numFmtId="0" fontId="4" fillId="5" borderId="18" xfId="0" applyFont="1" applyFill="1" applyBorder="1" applyAlignment="1" applyProtection="1">
      <alignment horizontal="center" vertical="center" wrapText="1"/>
    </xf>
    <xf numFmtId="0" fontId="4" fillId="5" borderId="19" xfId="0" applyFont="1" applyFill="1" applyBorder="1" applyAlignment="1" applyProtection="1">
      <alignment horizontal="center" vertical="center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4" fillId="5" borderId="8" xfId="0" applyFont="1" applyFill="1" applyBorder="1" applyAlignment="1" applyProtection="1">
      <alignment horizontal="center" vertical="center" wrapText="1"/>
    </xf>
    <xf numFmtId="0" fontId="4" fillId="5" borderId="7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vertical="center" wrapText="1"/>
    </xf>
    <xf numFmtId="0" fontId="1" fillId="4" borderId="15" xfId="0" applyFont="1" applyFill="1" applyBorder="1" applyAlignment="1" applyProtection="1">
      <alignment vertical="center" wrapText="1"/>
    </xf>
    <xf numFmtId="0" fontId="1" fillId="4" borderId="6" xfId="0" applyFont="1" applyFill="1" applyBorder="1" applyAlignment="1" applyProtection="1">
      <alignment vertical="center" wrapText="1"/>
    </xf>
    <xf numFmtId="0" fontId="1" fillId="4" borderId="16" xfId="0" applyFont="1" applyFill="1" applyBorder="1" applyAlignment="1" applyProtection="1">
      <alignment horizontal="left" vertical="top" wrapText="1" indent="2"/>
    </xf>
    <xf numFmtId="0" fontId="1" fillId="4" borderId="0" xfId="0" applyFont="1" applyFill="1" applyBorder="1" applyAlignment="1" applyProtection="1">
      <alignment horizontal="left" vertical="top" wrapText="1" indent="2"/>
    </xf>
    <xf numFmtId="0" fontId="1" fillId="4" borderId="5" xfId="0" applyFont="1" applyFill="1" applyBorder="1" applyAlignment="1" applyProtection="1">
      <alignment horizontal="left" vertical="top" wrapText="1" indent="2"/>
    </xf>
    <xf numFmtId="0" fontId="1" fillId="4" borderId="13" xfId="0" applyFont="1" applyFill="1" applyBorder="1" applyAlignment="1" applyProtection="1">
      <alignment horizontal="left" vertical="top" wrapText="1" indent="2"/>
    </xf>
    <xf numFmtId="0" fontId="1" fillId="4" borderId="15" xfId="0" applyFont="1" applyFill="1" applyBorder="1" applyAlignment="1" applyProtection="1">
      <alignment horizontal="left" vertical="top" wrapText="1" indent="2"/>
    </xf>
    <xf numFmtId="0" fontId="1" fillId="4" borderId="6" xfId="0" applyFont="1" applyFill="1" applyBorder="1" applyAlignment="1" applyProtection="1">
      <alignment horizontal="left" vertical="top" wrapText="1" indent="2"/>
    </xf>
    <xf numFmtId="0" fontId="7" fillId="10" borderId="6" xfId="0" applyFont="1" applyFill="1" applyBorder="1" applyAlignment="1" applyProtection="1">
      <alignment horizontal="center" vertical="center" wrapText="1"/>
      <protection locked="0"/>
    </xf>
    <xf numFmtId="0" fontId="7" fillId="2" borderId="8" xfId="1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Alignment="1" applyProtection="1">
      <alignment vertical="top"/>
    </xf>
    <xf numFmtId="0" fontId="7" fillId="9" borderId="6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 2" xfId="1"/>
  </cellStyles>
  <dxfs count="45"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7C7F1"/>
      <color rgb="FFACACEA"/>
      <color rgb="FF3333CC"/>
      <color rgb="FF005024"/>
      <color rgb="FFFFFFC1"/>
      <color rgb="FFF7C257"/>
      <color rgb="FF6DE1A4"/>
      <color rgb="FF427FF8"/>
      <color rgb="FFCFF5E1"/>
      <color rgb="FFC3F3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101"/>
  <sheetViews>
    <sheetView showGridLines="0" tabSelected="1" topLeftCell="A2" zoomScaleNormal="100" workbookViewId="0">
      <selection activeCell="M72" sqref="M72:N78"/>
    </sheetView>
  </sheetViews>
  <sheetFormatPr defaultColWidth="0" defaultRowHeight="0" customHeight="1" zeroHeight="1" x14ac:dyDescent="0.2"/>
  <cols>
    <col min="1" max="1" width="3.140625" style="7" customWidth="1"/>
    <col min="2" max="2" width="7.7109375" style="7" customWidth="1"/>
    <col min="3" max="3" width="7.42578125" style="7" customWidth="1"/>
    <col min="4" max="4" width="8.140625" style="7" customWidth="1"/>
    <col min="5" max="6" width="8.28515625" style="7" customWidth="1"/>
    <col min="7" max="7" width="7.28515625" style="7" customWidth="1"/>
    <col min="8" max="8" width="9.5703125" style="7" customWidth="1"/>
    <col min="9" max="10" width="7.28515625" style="7" customWidth="1"/>
    <col min="11" max="11" width="7" style="7" customWidth="1"/>
    <col min="12" max="12" width="9.5703125" style="7" customWidth="1"/>
    <col min="13" max="13" width="7" style="7" customWidth="1"/>
    <col min="14" max="14" width="6.28515625" style="7" customWidth="1"/>
    <col min="15" max="15" width="10" style="7" customWidth="1"/>
    <col min="16" max="16" width="7.5703125" style="7" customWidth="1"/>
    <col min="17" max="17" width="7.28515625" style="7" customWidth="1"/>
    <col min="18" max="18" width="8.5703125" style="7" customWidth="1"/>
    <col min="19" max="19" width="5.42578125" style="7" customWidth="1"/>
    <col min="20" max="20" width="9.85546875" style="7" customWidth="1"/>
    <col min="21" max="21" width="6" style="7" customWidth="1"/>
    <col min="22" max="22" width="6.7109375" style="7" customWidth="1"/>
    <col min="23" max="23" width="7.5703125" style="7" customWidth="1"/>
    <col min="24" max="26" width="7.85546875" style="7" customWidth="1"/>
    <col min="27" max="16384" width="7.85546875" style="7" hidden="1"/>
  </cols>
  <sheetData>
    <row r="2" spans="2:26" s="1" customFormat="1" ht="18" customHeight="1" x14ac:dyDescent="0.2">
      <c r="B2" s="153" t="s">
        <v>141</v>
      </c>
      <c r="D2" s="2"/>
      <c r="E2" s="2"/>
      <c r="F2" s="2"/>
      <c r="G2" s="2"/>
      <c r="H2" s="2"/>
      <c r="I2" s="2"/>
      <c r="J2" s="2"/>
      <c r="K2" s="2"/>
      <c r="L2" s="2"/>
      <c r="Z2" s="47" t="s">
        <v>140</v>
      </c>
    </row>
    <row r="3" spans="2:26" s="4" customFormat="1" ht="18" customHeight="1" thickBot="1" x14ac:dyDescent="0.3">
      <c r="B3" s="3" t="s">
        <v>139</v>
      </c>
      <c r="D3" s="2"/>
      <c r="E3" s="2"/>
      <c r="F3" s="2"/>
      <c r="G3" s="2"/>
      <c r="H3" s="2"/>
      <c r="I3" s="2"/>
      <c r="J3" s="2"/>
      <c r="K3" s="2"/>
      <c r="L3" s="2"/>
    </row>
    <row r="4" spans="2:26" ht="21.95" customHeight="1" thickBot="1" x14ac:dyDescent="0.25">
      <c r="B4" s="5" t="s">
        <v>0</v>
      </c>
      <c r="C4" s="6" t="s">
        <v>1</v>
      </c>
      <c r="D4" s="133" t="s">
        <v>2</v>
      </c>
      <c r="E4" s="134"/>
      <c r="F4" s="134"/>
      <c r="G4" s="134"/>
      <c r="H4" s="134"/>
      <c r="I4" s="134"/>
      <c r="J4" s="134"/>
      <c r="K4" s="134"/>
      <c r="L4" s="135"/>
      <c r="M4" s="136" t="s">
        <v>78</v>
      </c>
      <c r="N4" s="137"/>
      <c r="O4" s="138" t="s">
        <v>3</v>
      </c>
      <c r="P4" s="139"/>
      <c r="Q4" s="139"/>
      <c r="R4" s="139"/>
      <c r="S4" s="139"/>
      <c r="T4" s="139"/>
      <c r="U4" s="139"/>
      <c r="V4" s="139"/>
      <c r="W4" s="139"/>
      <c r="X4" s="139"/>
      <c r="Y4" s="136"/>
    </row>
    <row r="5" spans="2:26" ht="27" customHeight="1" thickBot="1" x14ac:dyDescent="0.25">
      <c r="B5" s="41">
        <v>4.0999999999999996</v>
      </c>
      <c r="C5" s="140" t="s">
        <v>17</v>
      </c>
      <c r="D5" s="142" t="s">
        <v>18</v>
      </c>
      <c r="E5" s="143"/>
      <c r="F5" s="143"/>
      <c r="G5" s="143"/>
      <c r="H5" s="143"/>
      <c r="I5" s="143"/>
      <c r="J5" s="143"/>
      <c r="K5" s="143"/>
      <c r="L5" s="144"/>
      <c r="M5" s="8" t="s">
        <v>15</v>
      </c>
      <c r="N5" s="8" t="s">
        <v>16</v>
      </c>
      <c r="O5" s="132">
        <v>4</v>
      </c>
      <c r="P5" s="113" t="s">
        <v>4</v>
      </c>
      <c r="Q5" s="114"/>
      <c r="R5" s="114"/>
      <c r="S5" s="114"/>
      <c r="T5" s="114"/>
      <c r="U5" s="114"/>
      <c r="V5" s="114"/>
      <c r="W5" s="114"/>
      <c r="X5" s="114"/>
      <c r="Y5" s="115"/>
    </row>
    <row r="6" spans="2:26" ht="24.95" customHeight="1" thickBot="1" x14ac:dyDescent="0.25">
      <c r="B6" s="43"/>
      <c r="C6" s="140"/>
      <c r="D6" s="116" t="s">
        <v>124</v>
      </c>
      <c r="E6" s="117"/>
      <c r="F6" s="117"/>
      <c r="G6" s="117"/>
      <c r="H6" s="117"/>
      <c r="I6" s="117"/>
      <c r="J6" s="117"/>
      <c r="K6" s="117"/>
      <c r="L6" s="118"/>
      <c r="M6" s="9"/>
      <c r="N6" s="9"/>
      <c r="O6" s="132"/>
      <c r="P6" s="145" t="s">
        <v>21</v>
      </c>
      <c r="Q6" s="146"/>
      <c r="R6" s="146"/>
      <c r="S6" s="146"/>
      <c r="T6" s="146"/>
      <c r="U6" s="146"/>
      <c r="V6" s="146"/>
      <c r="W6" s="146"/>
      <c r="X6" s="146"/>
      <c r="Y6" s="147"/>
    </row>
    <row r="7" spans="2:26" ht="24.95" customHeight="1" thickBot="1" x14ac:dyDescent="0.25">
      <c r="B7" s="43"/>
      <c r="C7" s="140"/>
      <c r="D7" s="116" t="s">
        <v>19</v>
      </c>
      <c r="E7" s="117"/>
      <c r="F7" s="117"/>
      <c r="G7" s="117"/>
      <c r="H7" s="117"/>
      <c r="I7" s="117"/>
      <c r="J7" s="117"/>
      <c r="K7" s="117"/>
      <c r="L7" s="118"/>
      <c r="M7" s="10"/>
      <c r="N7" s="9"/>
      <c r="O7" s="132"/>
      <c r="P7" s="145" t="s">
        <v>22</v>
      </c>
      <c r="Q7" s="146"/>
      <c r="R7" s="146"/>
      <c r="S7" s="146"/>
      <c r="T7" s="146"/>
      <c r="U7" s="146"/>
      <c r="V7" s="146"/>
      <c r="W7" s="146"/>
      <c r="X7" s="146"/>
      <c r="Y7" s="147"/>
    </row>
    <row r="8" spans="2:26" ht="24.95" customHeight="1" thickBot="1" x14ac:dyDescent="0.25">
      <c r="B8" s="43"/>
      <c r="C8" s="140"/>
      <c r="D8" s="116" t="s">
        <v>20</v>
      </c>
      <c r="E8" s="117"/>
      <c r="F8" s="117"/>
      <c r="G8" s="117"/>
      <c r="H8" s="117"/>
      <c r="I8" s="117"/>
      <c r="J8" s="117"/>
      <c r="K8" s="117"/>
      <c r="L8" s="118"/>
      <c r="M8" s="10"/>
      <c r="N8" s="9"/>
      <c r="O8" s="132"/>
      <c r="P8" s="148" t="s">
        <v>132</v>
      </c>
      <c r="Q8" s="149"/>
      <c r="R8" s="149"/>
      <c r="S8" s="149"/>
      <c r="T8" s="149"/>
      <c r="U8" s="149"/>
      <c r="V8" s="149"/>
      <c r="W8" s="149"/>
      <c r="X8" s="149"/>
      <c r="Y8" s="150"/>
    </row>
    <row r="9" spans="2:26" ht="24.95" customHeight="1" thickBot="1" x14ac:dyDescent="0.25">
      <c r="B9" s="43"/>
      <c r="C9" s="140"/>
      <c r="D9" s="91" t="s">
        <v>5</v>
      </c>
      <c r="E9" s="92"/>
      <c r="F9" s="92"/>
      <c r="G9" s="92"/>
      <c r="H9" s="92"/>
      <c r="I9" s="92"/>
      <c r="J9" s="92"/>
      <c r="K9" s="92"/>
      <c r="L9" s="93"/>
      <c r="M9" s="11" t="str">
        <f>IF(AND(M6="",M7="",M8=""),"",M6+M7+M8)</f>
        <v/>
      </c>
      <c r="N9" s="12" t="str">
        <f>IF(OR(AND(M6="",M7="",M8=""),AND(N6="",N7="",N8=""),AND(M6=0,M7=0,M8=0)),"",IF(M6=1,N6,0)+IF(M7=1,N7,0)+IF(M8=1,N8,0))</f>
        <v/>
      </c>
      <c r="O9" s="13">
        <v>3</v>
      </c>
      <c r="P9" s="113" t="s">
        <v>13</v>
      </c>
      <c r="Q9" s="114"/>
      <c r="R9" s="114"/>
      <c r="S9" s="114"/>
      <c r="T9" s="114"/>
      <c r="U9" s="114"/>
      <c r="V9" s="114"/>
      <c r="W9" s="114"/>
      <c r="X9" s="114"/>
      <c r="Y9" s="115"/>
    </row>
    <row r="10" spans="2:26" ht="24.95" customHeight="1" thickBot="1" x14ac:dyDescent="0.25">
      <c r="B10" s="43"/>
      <c r="C10" s="140"/>
      <c r="D10" s="91" t="s">
        <v>7</v>
      </c>
      <c r="E10" s="92"/>
      <c r="F10" s="92"/>
      <c r="G10" s="92"/>
      <c r="H10" s="92"/>
      <c r="I10" s="92"/>
      <c r="J10" s="92"/>
      <c r="K10" s="92"/>
      <c r="L10" s="93"/>
      <c r="M10" s="11" t="str">
        <f>IF(AND(M6=0,M7&lt;&gt;0,M8&lt;&gt;0),1,IF(M9=3,4,IF(AND(M6=1,M7=1),3,IF(AND(M6=1,M8=1),2,IF(M9=1,1,IF(M9=0,0,IF(M9=0,0,"")))))))</f>
        <v/>
      </c>
      <c r="N10" s="46" t="str">
        <f>IF(N9="","",ROUND(N9/3,2))</f>
        <v/>
      </c>
      <c r="O10" s="13">
        <v>2</v>
      </c>
      <c r="P10" s="94" t="s">
        <v>14</v>
      </c>
      <c r="Q10" s="95"/>
      <c r="R10" s="95"/>
      <c r="S10" s="95"/>
      <c r="T10" s="95"/>
      <c r="U10" s="95"/>
      <c r="V10" s="95"/>
      <c r="W10" s="95"/>
      <c r="X10" s="95"/>
      <c r="Y10" s="96"/>
    </row>
    <row r="11" spans="2:26" ht="24.95" customHeight="1" thickBot="1" x14ac:dyDescent="0.25">
      <c r="B11" s="43"/>
      <c r="C11" s="140"/>
      <c r="D11" s="91" t="s">
        <v>9</v>
      </c>
      <c r="E11" s="92"/>
      <c r="F11" s="92"/>
      <c r="G11" s="92"/>
      <c r="H11" s="92"/>
      <c r="I11" s="92"/>
      <c r="J11" s="92"/>
      <c r="K11" s="92"/>
      <c r="L11" s="93"/>
      <c r="M11" s="45" t="str">
        <f>IF(M10=1,25,IF(M10=2,50,IF(M10=3,75,IF(M10=4,100,IF(M10=0,0,"")))))</f>
        <v/>
      </c>
      <c r="N11" s="46" t="str">
        <f>IFERROR(N10/4*100,"")</f>
        <v/>
      </c>
      <c r="O11" s="13">
        <v>1</v>
      </c>
      <c r="P11" s="122" t="s">
        <v>10</v>
      </c>
      <c r="Q11" s="123"/>
      <c r="R11" s="123"/>
      <c r="S11" s="123"/>
      <c r="T11" s="123"/>
      <c r="U11" s="123"/>
      <c r="V11" s="123"/>
      <c r="W11" s="123"/>
      <c r="X11" s="123"/>
      <c r="Y11" s="124"/>
    </row>
    <row r="12" spans="2:26" ht="24.95" customHeight="1" thickBot="1" x14ac:dyDescent="0.25">
      <c r="B12" s="43"/>
      <c r="C12" s="141"/>
      <c r="D12" s="91" t="s">
        <v>11</v>
      </c>
      <c r="E12" s="92"/>
      <c r="F12" s="92"/>
      <c r="G12" s="92"/>
      <c r="H12" s="92"/>
      <c r="I12" s="92"/>
      <c r="J12" s="92"/>
      <c r="K12" s="92"/>
      <c r="L12" s="93"/>
      <c r="M12" s="97" t="str">
        <f>IF(AND(M11="",N11=""),"",IF(N11="",M11*0.25,IF(M11="",N11*0.75,(M11*0.25+N11*0.75))))</f>
        <v/>
      </c>
      <c r="N12" s="98"/>
      <c r="O12" s="13">
        <v>0</v>
      </c>
      <c r="P12" s="94" t="s">
        <v>12</v>
      </c>
      <c r="Q12" s="95"/>
      <c r="R12" s="95"/>
      <c r="S12" s="95"/>
      <c r="T12" s="95"/>
      <c r="U12" s="95"/>
      <c r="V12" s="95"/>
      <c r="W12" s="95"/>
      <c r="X12" s="95"/>
      <c r="Y12" s="96"/>
    </row>
    <row r="13" spans="2:26" ht="27" customHeight="1" thickBot="1" x14ac:dyDescent="0.25">
      <c r="B13" s="41">
        <v>4.2</v>
      </c>
      <c r="C13" s="107" t="s">
        <v>23</v>
      </c>
      <c r="D13" s="94" t="s">
        <v>24</v>
      </c>
      <c r="E13" s="95"/>
      <c r="F13" s="95"/>
      <c r="G13" s="95"/>
      <c r="H13" s="95"/>
      <c r="I13" s="95"/>
      <c r="J13" s="95"/>
      <c r="K13" s="95"/>
      <c r="L13" s="96"/>
      <c r="M13" s="8" t="s">
        <v>15</v>
      </c>
      <c r="N13" s="8" t="s">
        <v>16</v>
      </c>
      <c r="O13" s="132">
        <v>4</v>
      </c>
      <c r="P13" s="113" t="s">
        <v>4</v>
      </c>
      <c r="Q13" s="114"/>
      <c r="R13" s="114"/>
      <c r="S13" s="114"/>
      <c r="T13" s="114"/>
      <c r="U13" s="114"/>
      <c r="V13" s="114"/>
      <c r="W13" s="114"/>
      <c r="X13" s="114"/>
      <c r="Y13" s="115"/>
    </row>
    <row r="14" spans="2:26" ht="24.95" customHeight="1" thickBot="1" x14ac:dyDescent="0.25">
      <c r="B14" s="43"/>
      <c r="C14" s="108"/>
      <c r="D14" s="116" t="s">
        <v>25</v>
      </c>
      <c r="E14" s="117"/>
      <c r="F14" s="117"/>
      <c r="G14" s="117"/>
      <c r="H14" s="117"/>
      <c r="I14" s="117"/>
      <c r="J14" s="117"/>
      <c r="K14" s="117"/>
      <c r="L14" s="118"/>
      <c r="M14" s="14"/>
      <c r="N14" s="14"/>
      <c r="O14" s="132"/>
      <c r="P14" s="119" t="s">
        <v>28</v>
      </c>
      <c r="Q14" s="120"/>
      <c r="R14" s="120"/>
      <c r="S14" s="120"/>
      <c r="T14" s="120"/>
      <c r="U14" s="120"/>
      <c r="V14" s="120"/>
      <c r="W14" s="120"/>
      <c r="X14" s="120"/>
      <c r="Y14" s="121"/>
    </row>
    <row r="15" spans="2:26" ht="24.95" customHeight="1" thickBot="1" x14ac:dyDescent="0.25">
      <c r="B15" s="43"/>
      <c r="C15" s="108"/>
      <c r="D15" s="116" t="s">
        <v>26</v>
      </c>
      <c r="E15" s="117"/>
      <c r="F15" s="117"/>
      <c r="G15" s="117"/>
      <c r="H15" s="117"/>
      <c r="I15" s="117"/>
      <c r="J15" s="117"/>
      <c r="K15" s="117"/>
      <c r="L15" s="118"/>
      <c r="M15" s="14"/>
      <c r="N15" s="14"/>
      <c r="O15" s="132"/>
      <c r="P15" s="119" t="s">
        <v>107</v>
      </c>
      <c r="Q15" s="120"/>
      <c r="R15" s="120"/>
      <c r="S15" s="120"/>
      <c r="T15" s="120"/>
      <c r="U15" s="120"/>
      <c r="V15" s="120"/>
      <c r="W15" s="120"/>
      <c r="X15" s="120"/>
      <c r="Y15" s="121"/>
    </row>
    <row r="16" spans="2:26" ht="24.95" customHeight="1" thickBot="1" x14ac:dyDescent="0.25">
      <c r="B16" s="43"/>
      <c r="C16" s="108"/>
      <c r="D16" s="116" t="s">
        <v>27</v>
      </c>
      <c r="E16" s="117"/>
      <c r="F16" s="117"/>
      <c r="G16" s="117"/>
      <c r="H16" s="117"/>
      <c r="I16" s="117"/>
      <c r="J16" s="117"/>
      <c r="K16" s="117"/>
      <c r="L16" s="118"/>
      <c r="M16" s="14"/>
      <c r="N16" s="14"/>
      <c r="O16" s="132"/>
      <c r="P16" s="129" t="s">
        <v>29</v>
      </c>
      <c r="Q16" s="130"/>
      <c r="R16" s="130"/>
      <c r="S16" s="130"/>
      <c r="T16" s="130"/>
      <c r="U16" s="130"/>
      <c r="V16" s="130"/>
      <c r="W16" s="130"/>
      <c r="X16" s="130"/>
      <c r="Y16" s="131"/>
    </row>
    <row r="17" spans="2:25" ht="24.95" customHeight="1" thickBot="1" x14ac:dyDescent="0.25">
      <c r="B17" s="43"/>
      <c r="C17" s="108"/>
      <c r="D17" s="91" t="s">
        <v>5</v>
      </c>
      <c r="E17" s="92"/>
      <c r="F17" s="92"/>
      <c r="G17" s="92"/>
      <c r="H17" s="92"/>
      <c r="I17" s="92"/>
      <c r="J17" s="92"/>
      <c r="K17" s="92"/>
      <c r="L17" s="93"/>
      <c r="M17" s="11" t="str">
        <f>IF(AND(M14="",M15="",M16=""),"",M14+M15+M16)</f>
        <v/>
      </c>
      <c r="N17" s="12" t="str">
        <f>IF(OR(AND(M14="",M15="",M16=""),AND(N14="",N15="",N16=""),AND(M14=0,M15=0,M16=0)),"",IF(M14=1,N14,0)+IF(M15=1,N15,0)+IF(M16=1,N16,0))</f>
        <v/>
      </c>
      <c r="O17" s="13">
        <v>3</v>
      </c>
      <c r="P17" s="113" t="s">
        <v>13</v>
      </c>
      <c r="Q17" s="114"/>
      <c r="R17" s="114"/>
      <c r="S17" s="114"/>
      <c r="T17" s="114"/>
      <c r="U17" s="114"/>
      <c r="V17" s="114"/>
      <c r="W17" s="114"/>
      <c r="X17" s="114"/>
      <c r="Y17" s="115"/>
    </row>
    <row r="18" spans="2:25" ht="24.95" customHeight="1" thickBot="1" x14ac:dyDescent="0.25">
      <c r="B18" s="43"/>
      <c r="C18" s="108"/>
      <c r="D18" s="91" t="s">
        <v>7</v>
      </c>
      <c r="E18" s="92"/>
      <c r="F18" s="92"/>
      <c r="G18" s="92"/>
      <c r="H18" s="92"/>
      <c r="I18" s="92"/>
      <c r="J18" s="92"/>
      <c r="K18" s="92"/>
      <c r="L18" s="93"/>
      <c r="M18" s="11" t="str">
        <f>IF(M17=3,4,IF(OR(AND(M14=1,M15=1),AND(M14=1,M16=1)),3,IF(AND(M15=1,M16=1),2,IF(M17=1,1,IF(M17=0,0,"")))))</f>
        <v/>
      </c>
      <c r="N18" s="46" t="str">
        <f>IF(N17="","",ROUND(N17/3,2))</f>
        <v/>
      </c>
      <c r="O18" s="13">
        <v>2</v>
      </c>
      <c r="P18" s="94" t="s">
        <v>14</v>
      </c>
      <c r="Q18" s="95"/>
      <c r="R18" s="95"/>
      <c r="S18" s="95"/>
      <c r="T18" s="95"/>
      <c r="U18" s="95"/>
      <c r="V18" s="95"/>
      <c r="W18" s="95"/>
      <c r="X18" s="95"/>
      <c r="Y18" s="96"/>
    </row>
    <row r="19" spans="2:25" ht="24.95" customHeight="1" thickBot="1" x14ac:dyDescent="0.25">
      <c r="B19" s="43"/>
      <c r="C19" s="108"/>
      <c r="D19" s="91" t="s">
        <v>9</v>
      </c>
      <c r="E19" s="92"/>
      <c r="F19" s="92"/>
      <c r="G19" s="92"/>
      <c r="H19" s="92"/>
      <c r="I19" s="92"/>
      <c r="J19" s="92"/>
      <c r="K19" s="92"/>
      <c r="L19" s="93"/>
      <c r="M19" s="45" t="str">
        <f>IF(M18=1,25,IF(M18=2,50,IF(M18=3,75,IF(M18=4,100,IF(M18=0,0,"")))))</f>
        <v/>
      </c>
      <c r="N19" s="46" t="str">
        <f>IFERROR(N18/4*100,"")</f>
        <v/>
      </c>
      <c r="O19" s="13">
        <v>1</v>
      </c>
      <c r="P19" s="122" t="s">
        <v>10</v>
      </c>
      <c r="Q19" s="123"/>
      <c r="R19" s="123"/>
      <c r="S19" s="123"/>
      <c r="T19" s="123"/>
      <c r="U19" s="123"/>
      <c r="V19" s="123"/>
      <c r="W19" s="123"/>
      <c r="X19" s="123"/>
      <c r="Y19" s="124"/>
    </row>
    <row r="20" spans="2:25" ht="24.95" customHeight="1" thickBot="1" x14ac:dyDescent="0.25">
      <c r="B20" s="43"/>
      <c r="C20" s="109"/>
      <c r="D20" s="91" t="s">
        <v>11</v>
      </c>
      <c r="E20" s="92"/>
      <c r="F20" s="92"/>
      <c r="G20" s="92"/>
      <c r="H20" s="92"/>
      <c r="I20" s="92"/>
      <c r="J20" s="92"/>
      <c r="K20" s="92"/>
      <c r="L20" s="93"/>
      <c r="M20" s="97" t="str">
        <f>IF(AND(M19="",N19=""),"",IF(N19="",M19*0.25,IF(M19="",N19*0.75,(M19*0.25+N19*0.75))))</f>
        <v/>
      </c>
      <c r="N20" s="98"/>
      <c r="O20" s="13">
        <v>0</v>
      </c>
      <c r="P20" s="94" t="s">
        <v>12</v>
      </c>
      <c r="Q20" s="95"/>
      <c r="R20" s="95"/>
      <c r="S20" s="95"/>
      <c r="T20" s="95"/>
      <c r="U20" s="95"/>
      <c r="V20" s="95"/>
      <c r="W20" s="95"/>
      <c r="X20" s="95"/>
      <c r="Y20" s="96"/>
    </row>
    <row r="21" spans="2:25" ht="27" customHeight="1" thickBot="1" x14ac:dyDescent="0.25">
      <c r="B21" s="43"/>
      <c r="C21" s="107" t="s">
        <v>30</v>
      </c>
      <c r="D21" s="94" t="s">
        <v>133</v>
      </c>
      <c r="E21" s="95"/>
      <c r="F21" s="95"/>
      <c r="G21" s="95"/>
      <c r="H21" s="95"/>
      <c r="I21" s="95"/>
      <c r="J21" s="95"/>
      <c r="K21" s="95"/>
      <c r="L21" s="96"/>
      <c r="M21" s="8" t="s">
        <v>15</v>
      </c>
      <c r="N21" s="8" t="s">
        <v>16</v>
      </c>
      <c r="O21" s="132">
        <v>4</v>
      </c>
      <c r="P21" s="113" t="s">
        <v>4</v>
      </c>
      <c r="Q21" s="114"/>
      <c r="R21" s="114"/>
      <c r="S21" s="114"/>
      <c r="T21" s="114"/>
      <c r="U21" s="114"/>
      <c r="V21" s="114"/>
      <c r="W21" s="114"/>
      <c r="X21" s="114"/>
      <c r="Y21" s="115"/>
    </row>
    <row r="22" spans="2:25" ht="24.95" customHeight="1" thickBot="1" x14ac:dyDescent="0.25">
      <c r="B22" s="43"/>
      <c r="C22" s="108"/>
      <c r="D22" s="116" t="s">
        <v>31</v>
      </c>
      <c r="E22" s="117"/>
      <c r="F22" s="117"/>
      <c r="G22" s="117"/>
      <c r="H22" s="117"/>
      <c r="I22" s="117"/>
      <c r="J22" s="117"/>
      <c r="K22" s="117"/>
      <c r="L22" s="118"/>
      <c r="M22" s="14"/>
      <c r="N22" s="14"/>
      <c r="O22" s="132"/>
      <c r="P22" s="119" t="s">
        <v>35</v>
      </c>
      <c r="Q22" s="120"/>
      <c r="R22" s="120"/>
      <c r="S22" s="120"/>
      <c r="T22" s="120"/>
      <c r="U22" s="120"/>
      <c r="V22" s="120"/>
      <c r="W22" s="120"/>
      <c r="X22" s="120"/>
      <c r="Y22" s="121"/>
    </row>
    <row r="23" spans="2:25" ht="24.95" customHeight="1" thickBot="1" x14ac:dyDescent="0.25">
      <c r="B23" s="43"/>
      <c r="C23" s="108"/>
      <c r="D23" s="116" t="s">
        <v>32</v>
      </c>
      <c r="E23" s="117"/>
      <c r="F23" s="117"/>
      <c r="G23" s="117"/>
      <c r="H23" s="117"/>
      <c r="I23" s="117"/>
      <c r="J23" s="117"/>
      <c r="K23" s="117"/>
      <c r="L23" s="118"/>
      <c r="M23" s="14"/>
      <c r="N23" s="14"/>
      <c r="O23" s="132"/>
      <c r="P23" s="119" t="s">
        <v>36</v>
      </c>
      <c r="Q23" s="120"/>
      <c r="R23" s="120"/>
      <c r="S23" s="120"/>
      <c r="T23" s="120"/>
      <c r="U23" s="120"/>
      <c r="V23" s="120"/>
      <c r="W23" s="120"/>
      <c r="X23" s="120"/>
      <c r="Y23" s="121"/>
    </row>
    <row r="24" spans="2:25" ht="24.95" customHeight="1" thickBot="1" x14ac:dyDescent="0.25">
      <c r="B24" s="43"/>
      <c r="C24" s="108"/>
      <c r="D24" s="116" t="s">
        <v>33</v>
      </c>
      <c r="E24" s="117"/>
      <c r="F24" s="117"/>
      <c r="G24" s="117"/>
      <c r="H24" s="117"/>
      <c r="I24" s="117"/>
      <c r="J24" s="117"/>
      <c r="K24" s="117"/>
      <c r="L24" s="118"/>
      <c r="M24" s="154"/>
      <c r="N24" s="154"/>
      <c r="O24" s="132"/>
      <c r="P24" s="119" t="s">
        <v>108</v>
      </c>
      <c r="Q24" s="120"/>
      <c r="R24" s="120"/>
      <c r="S24" s="120"/>
      <c r="T24" s="120"/>
      <c r="U24" s="120"/>
      <c r="V24" s="120"/>
      <c r="W24" s="120"/>
      <c r="X24" s="120"/>
      <c r="Y24" s="121"/>
    </row>
    <row r="25" spans="2:25" ht="24.95" customHeight="1" thickBot="1" x14ac:dyDescent="0.25">
      <c r="B25" s="43"/>
      <c r="C25" s="108"/>
      <c r="D25" s="116" t="s">
        <v>34</v>
      </c>
      <c r="E25" s="117"/>
      <c r="F25" s="117"/>
      <c r="G25" s="117"/>
      <c r="H25" s="117"/>
      <c r="I25" s="117"/>
      <c r="J25" s="117"/>
      <c r="K25" s="117"/>
      <c r="L25" s="118"/>
      <c r="M25" s="14"/>
      <c r="N25" s="14"/>
      <c r="O25" s="132"/>
      <c r="P25" s="122"/>
      <c r="Q25" s="123"/>
      <c r="R25" s="123"/>
      <c r="S25" s="123"/>
      <c r="T25" s="123"/>
      <c r="U25" s="123"/>
      <c r="V25" s="123"/>
      <c r="W25" s="123"/>
      <c r="X25" s="123"/>
      <c r="Y25" s="124"/>
    </row>
    <row r="26" spans="2:25" ht="24.95" customHeight="1" thickBot="1" x14ac:dyDescent="0.25">
      <c r="B26" s="43"/>
      <c r="C26" s="108"/>
      <c r="D26" s="91" t="s">
        <v>5</v>
      </c>
      <c r="E26" s="92"/>
      <c r="F26" s="92"/>
      <c r="G26" s="92"/>
      <c r="H26" s="92"/>
      <c r="I26" s="92"/>
      <c r="J26" s="92"/>
      <c r="K26" s="92"/>
      <c r="L26" s="93"/>
      <c r="M26" s="11" t="str">
        <f>IF(AND(M22="",M23="",M24="",M25=""),"",M22+M23+M24+M25)</f>
        <v/>
      </c>
      <c r="N26" s="12" t="str">
        <f>IF(OR(AND(M22="",M23="",M24="",M25=""),AND(N22="",N23="",N24="",N25=""),AND(M22=0,M23=0,M24=0,M25=0)),"",IF(M22=1,N22,0)+IF(M23=1,N23,0)+IF(M24=1,N24,0)+IF(M25=1,N25,0))</f>
        <v/>
      </c>
      <c r="O26" s="13">
        <v>3</v>
      </c>
      <c r="P26" s="94" t="s">
        <v>13</v>
      </c>
      <c r="Q26" s="95"/>
      <c r="R26" s="95"/>
      <c r="S26" s="95"/>
      <c r="T26" s="95"/>
      <c r="U26" s="95"/>
      <c r="V26" s="95"/>
      <c r="W26" s="95"/>
      <c r="X26" s="95"/>
      <c r="Y26" s="96"/>
    </row>
    <row r="27" spans="2:25" ht="24.95" customHeight="1" thickBot="1" x14ac:dyDescent="0.25">
      <c r="B27" s="43"/>
      <c r="C27" s="108"/>
      <c r="D27" s="91" t="s">
        <v>7</v>
      </c>
      <c r="E27" s="92"/>
      <c r="F27" s="92"/>
      <c r="G27" s="92"/>
      <c r="H27" s="92"/>
      <c r="I27" s="92"/>
      <c r="J27" s="92"/>
      <c r="K27" s="92"/>
      <c r="L27" s="93"/>
      <c r="M27" s="11" t="str">
        <f>IF(M26=4,4,IF(M26=3,4,IF(M26=2,2,IF(M26=1,1,IF(M26=0,0,"")))))</f>
        <v/>
      </c>
      <c r="N27" s="46" t="str">
        <f>IF(N26="","",ROUND(N26/3,2))</f>
        <v/>
      </c>
      <c r="O27" s="13">
        <v>2</v>
      </c>
      <c r="P27" s="94" t="s">
        <v>14</v>
      </c>
      <c r="Q27" s="95"/>
      <c r="R27" s="95"/>
      <c r="S27" s="95"/>
      <c r="T27" s="95"/>
      <c r="U27" s="95"/>
      <c r="V27" s="95"/>
      <c r="W27" s="95"/>
      <c r="X27" s="95"/>
      <c r="Y27" s="96"/>
    </row>
    <row r="28" spans="2:25" ht="24.95" customHeight="1" thickBot="1" x14ac:dyDescent="0.25">
      <c r="B28" s="43"/>
      <c r="C28" s="108"/>
      <c r="D28" s="91" t="s">
        <v>9</v>
      </c>
      <c r="E28" s="92"/>
      <c r="F28" s="92"/>
      <c r="G28" s="92"/>
      <c r="H28" s="92"/>
      <c r="I28" s="92"/>
      <c r="J28" s="92"/>
      <c r="K28" s="92"/>
      <c r="L28" s="93"/>
      <c r="M28" s="45" t="str">
        <f>IF(M27=1,25,IF(M27=2,50,IF(M27=3,75,IF(M27=4,100,IF(M27=0,0,"")))))</f>
        <v/>
      </c>
      <c r="N28" s="46" t="str">
        <f>IFERROR(N27/4*100,"")</f>
        <v/>
      </c>
      <c r="O28" s="13">
        <v>1</v>
      </c>
      <c r="P28" s="94" t="s">
        <v>10</v>
      </c>
      <c r="Q28" s="95"/>
      <c r="R28" s="95"/>
      <c r="S28" s="95"/>
      <c r="T28" s="95"/>
      <c r="U28" s="95"/>
      <c r="V28" s="95"/>
      <c r="W28" s="95"/>
      <c r="X28" s="95"/>
      <c r="Y28" s="96"/>
    </row>
    <row r="29" spans="2:25" ht="24.95" customHeight="1" thickBot="1" x14ac:dyDescent="0.25">
      <c r="B29" s="44"/>
      <c r="C29" s="109"/>
      <c r="D29" s="91" t="s">
        <v>11</v>
      </c>
      <c r="E29" s="92"/>
      <c r="F29" s="92"/>
      <c r="G29" s="92"/>
      <c r="H29" s="92"/>
      <c r="I29" s="92"/>
      <c r="J29" s="92"/>
      <c r="K29" s="92"/>
      <c r="L29" s="93"/>
      <c r="M29" s="97" t="str">
        <f>IF(AND(M28="",N28=""),"",IF(N28="",M28*0.25,IF(M28="",N28*0.75,(M28*0.25+N28*0.75))))</f>
        <v/>
      </c>
      <c r="N29" s="98"/>
      <c r="O29" s="13">
        <v>0</v>
      </c>
      <c r="P29" s="94" t="s">
        <v>12</v>
      </c>
      <c r="Q29" s="95"/>
      <c r="R29" s="95"/>
      <c r="S29" s="95"/>
      <c r="T29" s="95"/>
      <c r="U29" s="95"/>
      <c r="V29" s="95"/>
      <c r="W29" s="95"/>
      <c r="X29" s="95"/>
      <c r="Y29" s="96"/>
    </row>
    <row r="30" spans="2:25" ht="27" customHeight="1" thickBot="1" x14ac:dyDescent="0.25">
      <c r="B30" s="42">
        <v>4.3</v>
      </c>
      <c r="C30" s="107" t="s">
        <v>37</v>
      </c>
      <c r="D30" s="94" t="s">
        <v>38</v>
      </c>
      <c r="E30" s="95"/>
      <c r="F30" s="95"/>
      <c r="G30" s="95"/>
      <c r="H30" s="95"/>
      <c r="I30" s="95"/>
      <c r="J30" s="95"/>
      <c r="K30" s="95"/>
      <c r="L30" s="96"/>
      <c r="M30" s="8" t="s">
        <v>15</v>
      </c>
      <c r="N30" s="8" t="s">
        <v>16</v>
      </c>
      <c r="O30" s="110">
        <v>4</v>
      </c>
      <c r="P30" s="113" t="s">
        <v>4</v>
      </c>
      <c r="Q30" s="114"/>
      <c r="R30" s="114"/>
      <c r="S30" s="114"/>
      <c r="T30" s="114"/>
      <c r="U30" s="114"/>
      <c r="V30" s="114"/>
      <c r="W30" s="114"/>
      <c r="X30" s="114"/>
      <c r="Y30" s="115"/>
    </row>
    <row r="31" spans="2:25" ht="24.75" customHeight="1" thickBot="1" x14ac:dyDescent="0.25">
      <c r="B31" s="43"/>
      <c r="C31" s="108"/>
      <c r="D31" s="116" t="s">
        <v>109</v>
      </c>
      <c r="E31" s="117"/>
      <c r="F31" s="117"/>
      <c r="G31" s="117"/>
      <c r="H31" s="117"/>
      <c r="I31" s="117"/>
      <c r="J31" s="117"/>
      <c r="K31" s="117"/>
      <c r="L31" s="118"/>
      <c r="M31" s="14"/>
      <c r="N31" s="14"/>
      <c r="O31" s="111"/>
      <c r="P31" s="119" t="s">
        <v>41</v>
      </c>
      <c r="Q31" s="120"/>
      <c r="R31" s="120"/>
      <c r="S31" s="120"/>
      <c r="T31" s="120"/>
      <c r="U31" s="120"/>
      <c r="V31" s="120"/>
      <c r="W31" s="120"/>
      <c r="X31" s="120"/>
      <c r="Y31" s="121"/>
    </row>
    <row r="32" spans="2:25" ht="24.95" customHeight="1" thickBot="1" x14ac:dyDescent="0.25">
      <c r="B32" s="43"/>
      <c r="C32" s="108"/>
      <c r="D32" s="116" t="s">
        <v>110</v>
      </c>
      <c r="E32" s="117"/>
      <c r="F32" s="117"/>
      <c r="G32" s="117"/>
      <c r="H32" s="117"/>
      <c r="I32" s="117"/>
      <c r="J32" s="117"/>
      <c r="K32" s="117"/>
      <c r="L32" s="118"/>
      <c r="M32" s="14"/>
      <c r="N32" s="14"/>
      <c r="O32" s="111"/>
      <c r="P32" s="119" t="s">
        <v>40</v>
      </c>
      <c r="Q32" s="120"/>
      <c r="R32" s="120"/>
      <c r="S32" s="120"/>
      <c r="T32" s="120"/>
      <c r="U32" s="120"/>
      <c r="V32" s="120"/>
      <c r="W32" s="120"/>
      <c r="X32" s="120"/>
      <c r="Y32" s="121"/>
    </row>
    <row r="33" spans="2:25" ht="24.95" customHeight="1" thickBot="1" x14ac:dyDescent="0.25">
      <c r="B33" s="43"/>
      <c r="C33" s="108"/>
      <c r="D33" s="116" t="s">
        <v>111</v>
      </c>
      <c r="E33" s="117"/>
      <c r="F33" s="117"/>
      <c r="G33" s="117"/>
      <c r="H33" s="117"/>
      <c r="I33" s="117"/>
      <c r="J33" s="117"/>
      <c r="K33" s="117"/>
      <c r="L33" s="118"/>
      <c r="M33" s="14"/>
      <c r="N33" s="14"/>
      <c r="O33" s="111"/>
      <c r="P33" s="119" t="s">
        <v>39</v>
      </c>
      <c r="Q33" s="120"/>
      <c r="R33" s="120"/>
      <c r="S33" s="120"/>
      <c r="T33" s="120"/>
      <c r="U33" s="120"/>
      <c r="V33" s="120"/>
      <c r="W33" s="120"/>
      <c r="X33" s="120"/>
      <c r="Y33" s="121"/>
    </row>
    <row r="34" spans="2:25" ht="24.95" customHeight="1" thickBot="1" x14ac:dyDescent="0.25">
      <c r="B34" s="43"/>
      <c r="C34" s="108"/>
      <c r="D34" s="116" t="s">
        <v>112</v>
      </c>
      <c r="E34" s="117"/>
      <c r="F34" s="117"/>
      <c r="G34" s="117"/>
      <c r="H34" s="117"/>
      <c r="I34" s="117"/>
      <c r="J34" s="117"/>
      <c r="K34" s="117"/>
      <c r="L34" s="118"/>
      <c r="M34" s="14"/>
      <c r="N34" s="14"/>
      <c r="O34" s="111"/>
      <c r="P34" s="119" t="s">
        <v>42</v>
      </c>
      <c r="Q34" s="120"/>
      <c r="R34" s="120"/>
      <c r="S34" s="120"/>
      <c r="T34" s="120"/>
      <c r="U34" s="120"/>
      <c r="V34" s="120"/>
      <c r="W34" s="120"/>
      <c r="X34" s="120"/>
      <c r="Y34" s="121"/>
    </row>
    <row r="35" spans="2:25" ht="30" customHeight="1" thickBot="1" x14ac:dyDescent="0.25">
      <c r="B35" s="43"/>
      <c r="C35" s="108"/>
      <c r="D35" s="116" t="s">
        <v>113</v>
      </c>
      <c r="E35" s="117"/>
      <c r="F35" s="117"/>
      <c r="G35" s="117"/>
      <c r="H35" s="117"/>
      <c r="I35" s="117"/>
      <c r="J35" s="117"/>
      <c r="K35" s="117"/>
      <c r="L35" s="118"/>
      <c r="M35" s="14"/>
      <c r="N35" s="14"/>
      <c r="O35" s="112"/>
      <c r="P35" s="122"/>
      <c r="Q35" s="123"/>
      <c r="R35" s="123"/>
      <c r="S35" s="123"/>
      <c r="T35" s="123"/>
      <c r="U35" s="123"/>
      <c r="V35" s="123"/>
      <c r="W35" s="123"/>
      <c r="X35" s="123"/>
      <c r="Y35" s="124"/>
    </row>
    <row r="36" spans="2:25" ht="24.95" customHeight="1" thickBot="1" x14ac:dyDescent="0.25">
      <c r="B36" s="43"/>
      <c r="C36" s="108"/>
      <c r="D36" s="91" t="s">
        <v>5</v>
      </c>
      <c r="E36" s="92"/>
      <c r="F36" s="92"/>
      <c r="G36" s="92"/>
      <c r="H36" s="92"/>
      <c r="I36" s="92"/>
      <c r="J36" s="92"/>
      <c r="K36" s="92"/>
      <c r="L36" s="93"/>
      <c r="M36" s="11" t="str">
        <f>IF(AND(M31="",M32="",M33="",M34="",M35=""),"",M31+M32+M33+M34+M35)</f>
        <v/>
      </c>
      <c r="N36" s="12" t="str">
        <f>IF(OR(AND(M31="",M32="",M33="",M34="",M35=""),AND(N31="",N32="",N33="",N34="",N35=""),AND(M31=0,M32=0,M33=0,M34=0,M35=0)),"",IF(M31=1,N31,0)+IF(M32=1,N32,0)+IF(M33=1,N33,0)+IF(M34=1,N34,0)+IF(M35=1,N35,0))</f>
        <v/>
      </c>
      <c r="O36" s="13">
        <v>3</v>
      </c>
      <c r="P36" s="94" t="s">
        <v>6</v>
      </c>
      <c r="Q36" s="95"/>
      <c r="R36" s="95"/>
      <c r="S36" s="95"/>
      <c r="T36" s="95"/>
      <c r="U36" s="95"/>
      <c r="V36" s="95"/>
      <c r="W36" s="95"/>
      <c r="X36" s="95"/>
      <c r="Y36" s="96"/>
    </row>
    <row r="37" spans="2:25" ht="24.95" customHeight="1" thickBot="1" x14ac:dyDescent="0.25">
      <c r="B37" s="43"/>
      <c r="C37" s="108"/>
      <c r="D37" s="91" t="s">
        <v>7</v>
      </c>
      <c r="E37" s="92"/>
      <c r="F37" s="92"/>
      <c r="G37" s="92"/>
      <c r="H37" s="92"/>
      <c r="I37" s="92"/>
      <c r="J37" s="92"/>
      <c r="K37" s="92"/>
      <c r="L37" s="93"/>
      <c r="M37" s="11" t="str">
        <f>IF(M36=5,4,IF(M36=4,3,IF(M36=3,2,IF(OR(M36=1,M36=2),1,IF(M36=0,0,"")))))</f>
        <v/>
      </c>
      <c r="N37" s="46" t="str">
        <f>IF(N36="","",ROUND(N36/5,2))</f>
        <v/>
      </c>
      <c r="O37" s="13">
        <v>2</v>
      </c>
      <c r="P37" s="94" t="s">
        <v>8</v>
      </c>
      <c r="Q37" s="95"/>
      <c r="R37" s="95"/>
      <c r="S37" s="95"/>
      <c r="T37" s="95"/>
      <c r="U37" s="95"/>
      <c r="V37" s="95"/>
      <c r="W37" s="95"/>
      <c r="X37" s="95"/>
      <c r="Y37" s="96"/>
    </row>
    <row r="38" spans="2:25" ht="24.95" customHeight="1" thickBot="1" x14ac:dyDescent="0.25">
      <c r="B38" s="43"/>
      <c r="C38" s="108"/>
      <c r="D38" s="91" t="s">
        <v>9</v>
      </c>
      <c r="E38" s="92"/>
      <c r="F38" s="92"/>
      <c r="G38" s="92"/>
      <c r="H38" s="92"/>
      <c r="I38" s="92"/>
      <c r="J38" s="92"/>
      <c r="K38" s="92"/>
      <c r="L38" s="93"/>
      <c r="M38" s="45" t="str">
        <f>IF(M37=1,25,IF(M37=2,50,IF(M37=3,75,IF(M37=4,100,IF(M37=0,0,"")))))</f>
        <v/>
      </c>
      <c r="N38" s="46" t="str">
        <f>IFERROR(N37/4*100,"")</f>
        <v/>
      </c>
      <c r="O38" s="13">
        <v>1</v>
      </c>
      <c r="P38" s="94" t="s">
        <v>10</v>
      </c>
      <c r="Q38" s="95"/>
      <c r="R38" s="95"/>
      <c r="S38" s="95"/>
      <c r="T38" s="95"/>
      <c r="U38" s="95"/>
      <c r="V38" s="95"/>
      <c r="W38" s="95"/>
      <c r="X38" s="95"/>
      <c r="Y38" s="96"/>
    </row>
    <row r="39" spans="2:25" ht="24.95" customHeight="1" thickBot="1" x14ac:dyDescent="0.25">
      <c r="B39" s="43"/>
      <c r="C39" s="109"/>
      <c r="D39" s="91" t="s">
        <v>11</v>
      </c>
      <c r="E39" s="92"/>
      <c r="F39" s="92"/>
      <c r="G39" s="92"/>
      <c r="H39" s="92"/>
      <c r="I39" s="92"/>
      <c r="J39" s="92"/>
      <c r="K39" s="92"/>
      <c r="L39" s="93"/>
      <c r="M39" s="97" t="str">
        <f>IF(AND(M38="",N38=""),"",IF(N38="",M38*0.25,IF(M38="",N38*0.75,(M38*0.25+N38*0.75))))</f>
        <v/>
      </c>
      <c r="N39" s="98"/>
      <c r="O39" s="13">
        <v>0</v>
      </c>
      <c r="P39" s="94" t="s">
        <v>12</v>
      </c>
      <c r="Q39" s="95"/>
      <c r="R39" s="95"/>
      <c r="S39" s="95"/>
      <c r="T39" s="95"/>
      <c r="U39" s="95"/>
      <c r="V39" s="95"/>
      <c r="W39" s="95"/>
      <c r="X39" s="95"/>
      <c r="Y39" s="96"/>
    </row>
    <row r="40" spans="2:25" ht="27" customHeight="1" thickBot="1" x14ac:dyDescent="0.25">
      <c r="B40" s="41">
        <v>4.4000000000000004</v>
      </c>
      <c r="C40" s="107" t="s">
        <v>43</v>
      </c>
      <c r="D40" s="94" t="s">
        <v>44</v>
      </c>
      <c r="E40" s="95"/>
      <c r="F40" s="95"/>
      <c r="G40" s="95"/>
      <c r="H40" s="95"/>
      <c r="I40" s="95"/>
      <c r="J40" s="95"/>
      <c r="K40" s="95"/>
      <c r="L40" s="96"/>
      <c r="M40" s="8" t="s">
        <v>15</v>
      </c>
      <c r="N40" s="8" t="s">
        <v>16</v>
      </c>
      <c r="O40" s="110">
        <v>4</v>
      </c>
      <c r="P40" s="113" t="s">
        <v>4</v>
      </c>
      <c r="Q40" s="114"/>
      <c r="R40" s="114"/>
      <c r="S40" s="114"/>
      <c r="T40" s="114"/>
      <c r="U40" s="114"/>
      <c r="V40" s="114"/>
      <c r="W40" s="114"/>
      <c r="X40" s="114"/>
      <c r="Y40" s="115"/>
    </row>
    <row r="41" spans="2:25" ht="24.95" customHeight="1" thickBot="1" x14ac:dyDescent="0.25">
      <c r="B41" s="43"/>
      <c r="C41" s="108"/>
      <c r="D41" s="116" t="s">
        <v>45</v>
      </c>
      <c r="E41" s="117"/>
      <c r="F41" s="117"/>
      <c r="G41" s="117"/>
      <c r="H41" s="117"/>
      <c r="I41" s="117"/>
      <c r="J41" s="117"/>
      <c r="K41" s="117"/>
      <c r="L41" s="118"/>
      <c r="M41" s="14"/>
      <c r="N41" s="14"/>
      <c r="O41" s="111"/>
      <c r="P41" s="119" t="s">
        <v>47</v>
      </c>
      <c r="Q41" s="120"/>
      <c r="R41" s="120"/>
      <c r="S41" s="120"/>
      <c r="T41" s="120"/>
      <c r="U41" s="120"/>
      <c r="V41" s="120"/>
      <c r="W41" s="120"/>
      <c r="X41" s="120"/>
      <c r="Y41" s="121"/>
    </row>
    <row r="42" spans="2:25" ht="24.95" customHeight="1" thickBot="1" x14ac:dyDescent="0.25">
      <c r="B42" s="43"/>
      <c r="C42" s="108"/>
      <c r="D42" s="116" t="s">
        <v>114</v>
      </c>
      <c r="E42" s="117"/>
      <c r="F42" s="117"/>
      <c r="G42" s="117"/>
      <c r="H42" s="117"/>
      <c r="I42" s="117"/>
      <c r="J42" s="117"/>
      <c r="K42" s="117"/>
      <c r="L42" s="118"/>
      <c r="M42" s="151"/>
      <c r="N42" s="14"/>
      <c r="O42" s="111"/>
      <c r="P42" s="119" t="s">
        <v>48</v>
      </c>
      <c r="Q42" s="120"/>
      <c r="R42" s="120"/>
      <c r="S42" s="120"/>
      <c r="T42" s="120"/>
      <c r="U42" s="120"/>
      <c r="V42" s="120"/>
      <c r="W42" s="120"/>
      <c r="X42" s="120"/>
      <c r="Y42" s="121"/>
    </row>
    <row r="43" spans="2:25" ht="24.95" customHeight="1" thickBot="1" x14ac:dyDescent="0.25">
      <c r="B43" s="43"/>
      <c r="C43" s="108"/>
      <c r="D43" s="116" t="s">
        <v>115</v>
      </c>
      <c r="E43" s="117"/>
      <c r="F43" s="117"/>
      <c r="G43" s="117"/>
      <c r="H43" s="117"/>
      <c r="I43" s="117"/>
      <c r="J43" s="117"/>
      <c r="K43" s="117"/>
      <c r="L43" s="118"/>
      <c r="M43" s="151"/>
      <c r="N43" s="14"/>
      <c r="O43" s="111"/>
      <c r="P43" s="119" t="s">
        <v>49</v>
      </c>
      <c r="Q43" s="120"/>
      <c r="R43" s="120"/>
      <c r="S43" s="120"/>
      <c r="T43" s="120"/>
      <c r="U43" s="120"/>
      <c r="V43" s="120"/>
      <c r="W43" s="120"/>
      <c r="X43" s="120"/>
      <c r="Y43" s="121"/>
    </row>
    <row r="44" spans="2:25" ht="24.95" customHeight="1" thickBot="1" x14ac:dyDescent="0.25">
      <c r="B44" s="43"/>
      <c r="C44" s="108"/>
      <c r="D44" s="116" t="s">
        <v>125</v>
      </c>
      <c r="E44" s="117"/>
      <c r="F44" s="117"/>
      <c r="G44" s="117"/>
      <c r="H44" s="117"/>
      <c r="I44" s="117"/>
      <c r="J44" s="117"/>
      <c r="K44" s="117"/>
      <c r="L44" s="118"/>
      <c r="M44" s="151"/>
      <c r="N44" s="14"/>
      <c r="O44" s="111"/>
      <c r="P44" s="122"/>
      <c r="Q44" s="123"/>
      <c r="R44" s="123"/>
      <c r="S44" s="123"/>
      <c r="T44" s="123"/>
      <c r="U44" s="123"/>
      <c r="V44" s="123"/>
      <c r="W44" s="123"/>
      <c r="X44" s="123"/>
      <c r="Y44" s="124"/>
    </row>
    <row r="45" spans="2:25" ht="24.95" customHeight="1" thickBot="1" x14ac:dyDescent="0.25">
      <c r="B45" s="43"/>
      <c r="C45" s="108"/>
      <c r="D45" s="116" t="s">
        <v>46</v>
      </c>
      <c r="E45" s="117"/>
      <c r="F45" s="117"/>
      <c r="G45" s="117"/>
      <c r="H45" s="117"/>
      <c r="I45" s="117"/>
      <c r="J45" s="117"/>
      <c r="K45" s="117"/>
      <c r="L45" s="118"/>
      <c r="M45" s="151"/>
      <c r="N45" s="14"/>
      <c r="O45" s="111"/>
      <c r="P45" s="122"/>
      <c r="Q45" s="123"/>
      <c r="R45" s="123"/>
      <c r="S45" s="123"/>
      <c r="T45" s="123"/>
      <c r="U45" s="123"/>
      <c r="V45" s="123"/>
      <c r="W45" s="123"/>
      <c r="X45" s="123"/>
      <c r="Y45" s="124"/>
    </row>
    <row r="46" spans="2:25" ht="24.95" customHeight="1" thickBot="1" x14ac:dyDescent="0.25">
      <c r="B46" s="43"/>
      <c r="C46" s="108"/>
      <c r="D46" s="116" t="s">
        <v>116</v>
      </c>
      <c r="E46" s="117"/>
      <c r="F46" s="117"/>
      <c r="G46" s="117"/>
      <c r="H46" s="117"/>
      <c r="I46" s="117"/>
      <c r="J46" s="117"/>
      <c r="K46" s="117"/>
      <c r="L46" s="118"/>
      <c r="M46" s="14"/>
      <c r="N46" s="14"/>
      <c r="O46" s="111"/>
      <c r="P46" s="122"/>
      <c r="Q46" s="123"/>
      <c r="R46" s="123"/>
      <c r="S46" s="123"/>
      <c r="T46" s="123"/>
      <c r="U46" s="123"/>
      <c r="V46" s="123"/>
      <c r="W46" s="123"/>
      <c r="X46" s="123"/>
      <c r="Y46" s="124"/>
    </row>
    <row r="47" spans="2:25" ht="24.95" customHeight="1" thickBot="1" x14ac:dyDescent="0.25">
      <c r="B47" s="43"/>
      <c r="C47" s="108"/>
      <c r="D47" s="116" t="s">
        <v>117</v>
      </c>
      <c r="E47" s="117"/>
      <c r="F47" s="117"/>
      <c r="G47" s="117"/>
      <c r="H47" s="117"/>
      <c r="I47" s="117"/>
      <c r="J47" s="117"/>
      <c r="K47" s="117"/>
      <c r="L47" s="118"/>
      <c r="M47" s="14"/>
      <c r="N47" s="14"/>
      <c r="O47" s="112"/>
      <c r="P47" s="122"/>
      <c r="Q47" s="123"/>
      <c r="R47" s="123"/>
      <c r="S47" s="123"/>
      <c r="T47" s="123"/>
      <c r="U47" s="123"/>
      <c r="V47" s="123"/>
      <c r="W47" s="123"/>
      <c r="X47" s="123"/>
      <c r="Y47" s="124"/>
    </row>
    <row r="48" spans="2:25" ht="24.95" customHeight="1" thickBot="1" x14ac:dyDescent="0.25">
      <c r="B48" s="43"/>
      <c r="C48" s="108"/>
      <c r="D48" s="91" t="s">
        <v>5</v>
      </c>
      <c r="E48" s="92"/>
      <c r="F48" s="92"/>
      <c r="G48" s="92"/>
      <c r="H48" s="92"/>
      <c r="I48" s="92"/>
      <c r="J48" s="92"/>
      <c r="K48" s="92"/>
      <c r="L48" s="93"/>
      <c r="M48" s="11" t="str">
        <f>IF(AND(M41="",M42="",M43="",M44="",M45="",M46="",M47=""),"",M41+M42+M43+M44+M45+M46+M47)</f>
        <v/>
      </c>
      <c r="N48" s="152" t="str">
        <f>IF(OR(AND(M41="",M42="",M43="",M44="",M45="",M46="",M47=""),AND(N41="",N42="",N43="",N44="",N45="",N46="",N47=""),AND(M41=0,M42=0,M43=0,M44=0,M45=0,M46=0,M47=0)),"",IF(M41=1,N41,0)+IF(OR(AND(M42=1,N42=3),AND(M42=1,N42=4)),4,IF(M42=1,N42,0))+IF(OR(AND(M43=1,N43=3),AND(M43=1,N43=4)),4,IF(M43=1,N43,0))+IF(OR(AND(M44=1,N44=3),AND(M44=1,N44=4)),4,IF(M44=1,N44,0))+IF(OR(AND(M45=1,N45=3),AND(M45=1,N45=4)),4,IF(M45=1,N45,0))+IF(M46=1,N46,0)+IF(M47=1,N47,0))</f>
        <v/>
      </c>
      <c r="O48" s="13">
        <v>3</v>
      </c>
      <c r="P48" s="94" t="s">
        <v>13</v>
      </c>
      <c r="Q48" s="95"/>
      <c r="R48" s="95"/>
      <c r="S48" s="95"/>
      <c r="T48" s="95"/>
      <c r="U48" s="95"/>
      <c r="V48" s="95"/>
      <c r="W48" s="95"/>
      <c r="X48" s="95"/>
      <c r="Y48" s="96"/>
    </row>
    <row r="49" spans="2:25" ht="24.95" customHeight="1" thickBot="1" x14ac:dyDescent="0.25">
      <c r="B49" s="43"/>
      <c r="C49" s="108"/>
      <c r="D49" s="91" t="s">
        <v>7</v>
      </c>
      <c r="E49" s="92"/>
      <c r="F49" s="92"/>
      <c r="G49" s="92"/>
      <c r="H49" s="92"/>
      <c r="I49" s="92"/>
      <c r="J49" s="92"/>
      <c r="K49" s="92"/>
      <c r="L49" s="93"/>
      <c r="M49" s="11" t="str">
        <f>IF(M48=7,4,IF(AND(AND(M41=1,M42=1,M43=1),SUM(M44,M45,M46,M47)&gt;1),3,IF(AND(M48&lt;7,M48&gt;2),2,IF(OR(M48=2,M48=1),1,IF(M48=0,0,"")))))</f>
        <v/>
      </c>
      <c r="N49" s="46" t="str">
        <f>IF(N48="","",ROUND(N48/7,2))</f>
        <v/>
      </c>
      <c r="O49" s="13">
        <v>2</v>
      </c>
      <c r="P49" s="94" t="s">
        <v>14</v>
      </c>
      <c r="Q49" s="95"/>
      <c r="R49" s="95"/>
      <c r="S49" s="95"/>
      <c r="T49" s="95"/>
      <c r="U49" s="95"/>
      <c r="V49" s="95"/>
      <c r="W49" s="95"/>
      <c r="X49" s="95"/>
      <c r="Y49" s="96"/>
    </row>
    <row r="50" spans="2:25" ht="24.95" customHeight="1" thickBot="1" x14ac:dyDescent="0.25">
      <c r="B50" s="43"/>
      <c r="C50" s="108"/>
      <c r="D50" s="91" t="s">
        <v>9</v>
      </c>
      <c r="E50" s="92"/>
      <c r="F50" s="92"/>
      <c r="G50" s="92"/>
      <c r="H50" s="92"/>
      <c r="I50" s="92"/>
      <c r="J50" s="92"/>
      <c r="K50" s="92"/>
      <c r="L50" s="93"/>
      <c r="M50" s="45" t="str">
        <f>IF(M49=1,25,IF(M49=2,50,IF(M49=3,75,IF(M49=4,100,IF(M49=0,0,"")))))</f>
        <v/>
      </c>
      <c r="N50" s="46" t="str">
        <f>IFERROR(N49/4*100,"")</f>
        <v/>
      </c>
      <c r="O50" s="13">
        <v>1</v>
      </c>
      <c r="P50" s="94" t="s">
        <v>10</v>
      </c>
      <c r="Q50" s="95"/>
      <c r="R50" s="95"/>
      <c r="S50" s="95"/>
      <c r="T50" s="95"/>
      <c r="U50" s="95"/>
      <c r="V50" s="95"/>
      <c r="W50" s="95"/>
      <c r="X50" s="95"/>
      <c r="Y50" s="96"/>
    </row>
    <row r="51" spans="2:25" ht="24.95" customHeight="1" thickBot="1" x14ac:dyDescent="0.25">
      <c r="B51" s="43"/>
      <c r="C51" s="109"/>
      <c r="D51" s="91" t="s">
        <v>11</v>
      </c>
      <c r="E51" s="92"/>
      <c r="F51" s="92"/>
      <c r="G51" s="92"/>
      <c r="H51" s="92"/>
      <c r="I51" s="92"/>
      <c r="J51" s="92"/>
      <c r="K51" s="92"/>
      <c r="L51" s="93"/>
      <c r="M51" s="97" t="str">
        <f>IF(AND(M50="",N50=""),"",IF(N50="",M50*0.25,IF(M50="",N50*0.75,(M50*0.25+N50*0.75))))</f>
        <v/>
      </c>
      <c r="N51" s="98"/>
      <c r="O51" s="13">
        <v>0</v>
      </c>
      <c r="P51" s="94" t="s">
        <v>12</v>
      </c>
      <c r="Q51" s="95"/>
      <c r="R51" s="95"/>
      <c r="S51" s="95"/>
      <c r="T51" s="95"/>
      <c r="U51" s="95"/>
      <c r="V51" s="95"/>
      <c r="W51" s="95"/>
      <c r="X51" s="95"/>
      <c r="Y51" s="96"/>
    </row>
    <row r="52" spans="2:25" ht="34.5" customHeight="1" thickBot="1" x14ac:dyDescent="0.25">
      <c r="B52" s="43"/>
      <c r="C52" s="107" t="s">
        <v>50</v>
      </c>
      <c r="D52" s="94" t="s">
        <v>51</v>
      </c>
      <c r="E52" s="95"/>
      <c r="F52" s="95"/>
      <c r="G52" s="95"/>
      <c r="H52" s="95"/>
      <c r="I52" s="95"/>
      <c r="J52" s="95"/>
      <c r="K52" s="95"/>
      <c r="L52" s="96"/>
      <c r="M52" s="8" t="s">
        <v>15</v>
      </c>
      <c r="N52" s="8" t="s">
        <v>16</v>
      </c>
      <c r="O52" s="132">
        <v>4</v>
      </c>
      <c r="P52" s="113" t="s">
        <v>4</v>
      </c>
      <c r="Q52" s="114"/>
      <c r="R52" s="114"/>
      <c r="S52" s="114"/>
      <c r="T52" s="114"/>
      <c r="U52" s="114"/>
      <c r="V52" s="114"/>
      <c r="W52" s="114"/>
      <c r="X52" s="114"/>
      <c r="Y52" s="115"/>
    </row>
    <row r="53" spans="2:25" ht="24.95" customHeight="1" thickBot="1" x14ac:dyDescent="0.25">
      <c r="B53" s="43"/>
      <c r="C53" s="108"/>
      <c r="D53" s="116" t="s">
        <v>53</v>
      </c>
      <c r="E53" s="117"/>
      <c r="F53" s="117"/>
      <c r="G53" s="117"/>
      <c r="H53" s="117"/>
      <c r="I53" s="117"/>
      <c r="J53" s="117"/>
      <c r="K53" s="117"/>
      <c r="L53" s="118"/>
      <c r="M53" s="14"/>
      <c r="N53" s="14"/>
      <c r="O53" s="132"/>
      <c r="P53" s="122" t="s">
        <v>56</v>
      </c>
      <c r="Q53" s="123"/>
      <c r="R53" s="123"/>
      <c r="S53" s="123"/>
      <c r="T53" s="123"/>
      <c r="U53" s="123"/>
      <c r="V53" s="123"/>
      <c r="W53" s="123"/>
      <c r="X53" s="123"/>
      <c r="Y53" s="124"/>
    </row>
    <row r="54" spans="2:25" ht="24.95" customHeight="1" thickBot="1" x14ac:dyDescent="0.25">
      <c r="B54" s="43"/>
      <c r="C54" s="108"/>
      <c r="D54" s="116" t="s">
        <v>52</v>
      </c>
      <c r="E54" s="117"/>
      <c r="F54" s="117"/>
      <c r="G54" s="117"/>
      <c r="H54" s="117"/>
      <c r="I54" s="117"/>
      <c r="J54" s="117"/>
      <c r="K54" s="117"/>
      <c r="L54" s="118"/>
      <c r="M54" s="14"/>
      <c r="N54" s="14"/>
      <c r="O54" s="132"/>
      <c r="P54" s="122" t="s">
        <v>55</v>
      </c>
      <c r="Q54" s="123"/>
      <c r="R54" s="123"/>
      <c r="S54" s="123"/>
      <c r="T54" s="123"/>
      <c r="U54" s="123"/>
      <c r="V54" s="123"/>
      <c r="W54" s="123"/>
      <c r="X54" s="123"/>
      <c r="Y54" s="124"/>
    </row>
    <row r="55" spans="2:25" ht="24.95" customHeight="1" thickBot="1" x14ac:dyDescent="0.25">
      <c r="B55" s="43"/>
      <c r="C55" s="108"/>
      <c r="D55" s="116" t="s">
        <v>123</v>
      </c>
      <c r="E55" s="117"/>
      <c r="F55" s="117"/>
      <c r="G55" s="117"/>
      <c r="H55" s="117"/>
      <c r="I55" s="117"/>
      <c r="J55" s="117"/>
      <c r="K55" s="117"/>
      <c r="L55" s="118"/>
      <c r="M55" s="151"/>
      <c r="N55" s="14"/>
      <c r="O55" s="132"/>
      <c r="P55" s="122" t="s">
        <v>57</v>
      </c>
      <c r="Q55" s="123"/>
      <c r="R55" s="123"/>
      <c r="S55" s="123"/>
      <c r="T55" s="123"/>
      <c r="U55" s="123"/>
      <c r="V55" s="123"/>
      <c r="W55" s="123"/>
      <c r="X55" s="123"/>
      <c r="Y55" s="124"/>
    </row>
    <row r="56" spans="2:25" ht="24.95" customHeight="1" thickBot="1" x14ac:dyDescent="0.25">
      <c r="B56" s="43"/>
      <c r="C56" s="108"/>
      <c r="D56" s="116" t="s">
        <v>54</v>
      </c>
      <c r="E56" s="117"/>
      <c r="F56" s="117"/>
      <c r="G56" s="117"/>
      <c r="H56" s="117"/>
      <c r="I56" s="117"/>
      <c r="J56" s="117"/>
      <c r="K56" s="117"/>
      <c r="L56" s="118"/>
      <c r="M56" s="151"/>
      <c r="N56" s="14"/>
      <c r="O56" s="132"/>
      <c r="P56" s="122"/>
      <c r="Q56" s="123"/>
      <c r="R56" s="123"/>
      <c r="S56" s="123"/>
      <c r="T56" s="123"/>
      <c r="U56" s="123"/>
      <c r="V56" s="123"/>
      <c r="W56" s="123"/>
      <c r="X56" s="123"/>
      <c r="Y56" s="124"/>
    </row>
    <row r="57" spans="2:25" ht="24.95" customHeight="1" thickBot="1" x14ac:dyDescent="0.25">
      <c r="B57" s="43"/>
      <c r="C57" s="108"/>
      <c r="D57" s="125" t="s">
        <v>5</v>
      </c>
      <c r="E57" s="125"/>
      <c r="F57" s="125"/>
      <c r="G57" s="125"/>
      <c r="H57" s="125"/>
      <c r="I57" s="125"/>
      <c r="J57" s="125"/>
      <c r="K57" s="125"/>
      <c r="L57" s="125"/>
      <c r="M57" s="11" t="str">
        <f>IF(AND(M53="",M54="",M55="",M56=""),"",M53+M54+M55+M56)</f>
        <v/>
      </c>
      <c r="N57" s="152" t="str">
        <f>IF(OR(AND(M53="",M54="",M55="",M56=""),AND(N53="",N54="",N55="",N56=""),AND(M53=0,M54=0,M55=0,M56=0)),"",IF(M53=1,N53,0)+IF(M54=1,N54,0)+IF(OR(AND(M55=1,N55=3),AND(M55=1,N55=4)),4,IF(M55=1,N55,0))+IF(OR(AND(M56=1,N56=3),AND(M56=1,N56=4)),4,IF(M56=1,N56,0)))</f>
        <v/>
      </c>
      <c r="O57" s="13">
        <v>3</v>
      </c>
      <c r="P57" s="94" t="s">
        <v>13</v>
      </c>
      <c r="Q57" s="95"/>
      <c r="R57" s="95"/>
      <c r="S57" s="95"/>
      <c r="T57" s="95"/>
      <c r="U57" s="95"/>
      <c r="V57" s="95"/>
      <c r="W57" s="95"/>
      <c r="X57" s="95"/>
      <c r="Y57" s="96"/>
    </row>
    <row r="58" spans="2:25" ht="24.95" customHeight="1" thickBot="1" x14ac:dyDescent="0.25">
      <c r="B58" s="43"/>
      <c r="C58" s="108"/>
      <c r="D58" s="125" t="s">
        <v>7</v>
      </c>
      <c r="E58" s="125"/>
      <c r="F58" s="125"/>
      <c r="G58" s="125"/>
      <c r="H58" s="125"/>
      <c r="I58" s="125"/>
      <c r="J58" s="125"/>
      <c r="K58" s="125"/>
      <c r="L58" s="125"/>
      <c r="M58" s="11" t="str">
        <f>IF(M57=4,4,IF(M57=3,3,IF(M57=2,2,IF(M57=1,1,IF(M57=0,0,"")))))</f>
        <v/>
      </c>
      <c r="N58" s="46" t="str">
        <f>IF(N57="","",ROUND(N57/4,2))</f>
        <v/>
      </c>
      <c r="O58" s="13">
        <v>2</v>
      </c>
      <c r="P58" s="94" t="s">
        <v>14</v>
      </c>
      <c r="Q58" s="95"/>
      <c r="R58" s="95"/>
      <c r="S58" s="95"/>
      <c r="T58" s="95"/>
      <c r="U58" s="95"/>
      <c r="V58" s="95"/>
      <c r="W58" s="95"/>
      <c r="X58" s="95"/>
      <c r="Y58" s="96"/>
    </row>
    <row r="59" spans="2:25" ht="24.95" customHeight="1" thickBot="1" x14ac:dyDescent="0.25">
      <c r="B59" s="43"/>
      <c r="C59" s="108"/>
      <c r="D59" s="125" t="s">
        <v>9</v>
      </c>
      <c r="E59" s="125"/>
      <c r="F59" s="125"/>
      <c r="G59" s="125"/>
      <c r="H59" s="125"/>
      <c r="I59" s="125"/>
      <c r="J59" s="125"/>
      <c r="K59" s="125"/>
      <c r="L59" s="125"/>
      <c r="M59" s="45" t="str">
        <f>IF(M58=1,25,IF(M58=2,50,IF(M58=3,75,IF(M58=4,100,IF(M58=0,0,"")))))</f>
        <v/>
      </c>
      <c r="N59" s="46" t="str">
        <f>IFERROR(N58/4*100,"")</f>
        <v/>
      </c>
      <c r="O59" s="13">
        <v>1</v>
      </c>
      <c r="P59" s="94" t="s">
        <v>10</v>
      </c>
      <c r="Q59" s="95"/>
      <c r="R59" s="95"/>
      <c r="S59" s="95"/>
      <c r="T59" s="95"/>
      <c r="U59" s="95"/>
      <c r="V59" s="95"/>
      <c r="W59" s="95"/>
      <c r="X59" s="95"/>
      <c r="Y59" s="96"/>
    </row>
    <row r="60" spans="2:25" ht="24.95" customHeight="1" thickBot="1" x14ac:dyDescent="0.25">
      <c r="B60" s="44"/>
      <c r="C60" s="109"/>
      <c r="D60" s="125" t="s">
        <v>11</v>
      </c>
      <c r="E60" s="125"/>
      <c r="F60" s="125"/>
      <c r="G60" s="125"/>
      <c r="H60" s="125"/>
      <c r="I60" s="125"/>
      <c r="J60" s="125"/>
      <c r="K60" s="125"/>
      <c r="L60" s="125"/>
      <c r="M60" s="97" t="str">
        <f>IF(AND(M59="",N59=""),"",IF(N59="",M59*0.25,IF(M59="",N59*0.75,(M59*0.25+N59*0.75))))</f>
        <v/>
      </c>
      <c r="N60" s="98"/>
      <c r="O60" s="13">
        <v>0</v>
      </c>
      <c r="P60" s="94" t="s">
        <v>12</v>
      </c>
      <c r="Q60" s="95"/>
      <c r="R60" s="95"/>
      <c r="S60" s="95"/>
      <c r="T60" s="95"/>
      <c r="U60" s="95"/>
      <c r="V60" s="95"/>
      <c r="W60" s="95"/>
      <c r="X60" s="95"/>
      <c r="Y60" s="96"/>
    </row>
    <row r="61" spans="2:25" ht="26.25" customHeight="1" thickBot="1" x14ac:dyDescent="0.25">
      <c r="B61" s="42">
        <v>4.5</v>
      </c>
      <c r="C61" s="107" t="s">
        <v>58</v>
      </c>
      <c r="D61" s="94" t="s">
        <v>131</v>
      </c>
      <c r="E61" s="95"/>
      <c r="F61" s="95"/>
      <c r="G61" s="95"/>
      <c r="H61" s="95"/>
      <c r="I61" s="95"/>
      <c r="J61" s="95"/>
      <c r="K61" s="95"/>
      <c r="L61" s="96"/>
      <c r="M61" s="15" t="s">
        <v>15</v>
      </c>
      <c r="N61" s="16" t="s">
        <v>16</v>
      </c>
      <c r="O61" s="126">
        <v>4</v>
      </c>
      <c r="P61" s="113" t="s">
        <v>4</v>
      </c>
      <c r="Q61" s="114"/>
      <c r="R61" s="114"/>
      <c r="S61" s="114"/>
      <c r="T61" s="114"/>
      <c r="U61" s="114"/>
      <c r="V61" s="114"/>
      <c r="W61" s="114"/>
      <c r="X61" s="114"/>
      <c r="Y61" s="115"/>
    </row>
    <row r="62" spans="2:25" ht="24.95" customHeight="1" thickBot="1" x14ac:dyDescent="0.25">
      <c r="B62" s="43"/>
      <c r="C62" s="108"/>
      <c r="D62" s="129" t="s">
        <v>59</v>
      </c>
      <c r="E62" s="130"/>
      <c r="F62" s="130"/>
      <c r="G62" s="130"/>
      <c r="H62" s="130"/>
      <c r="I62" s="130"/>
      <c r="J62" s="130"/>
      <c r="K62" s="130"/>
      <c r="L62" s="131"/>
      <c r="M62" s="9"/>
      <c r="N62" s="10"/>
      <c r="O62" s="127"/>
      <c r="P62" s="119" t="s">
        <v>47</v>
      </c>
      <c r="Q62" s="120"/>
      <c r="R62" s="120"/>
      <c r="S62" s="120"/>
      <c r="T62" s="120"/>
      <c r="U62" s="120"/>
      <c r="V62" s="120"/>
      <c r="W62" s="120"/>
      <c r="X62" s="120"/>
      <c r="Y62" s="121"/>
    </row>
    <row r="63" spans="2:25" ht="30.75" customHeight="1" thickBot="1" x14ac:dyDescent="0.25">
      <c r="B63" s="43"/>
      <c r="C63" s="108"/>
      <c r="D63" s="116" t="s">
        <v>60</v>
      </c>
      <c r="E63" s="117"/>
      <c r="F63" s="117"/>
      <c r="G63" s="117"/>
      <c r="H63" s="117"/>
      <c r="I63" s="117"/>
      <c r="J63" s="117"/>
      <c r="K63" s="117"/>
      <c r="L63" s="118"/>
      <c r="M63" s="151"/>
      <c r="N63" s="14"/>
      <c r="O63" s="127"/>
      <c r="P63" s="119" t="s">
        <v>122</v>
      </c>
      <c r="Q63" s="120"/>
      <c r="R63" s="120"/>
      <c r="S63" s="120"/>
      <c r="T63" s="120"/>
      <c r="U63" s="120"/>
      <c r="V63" s="120"/>
      <c r="W63" s="120"/>
      <c r="X63" s="120"/>
      <c r="Y63" s="121"/>
    </row>
    <row r="64" spans="2:25" ht="24.95" customHeight="1" thickBot="1" x14ac:dyDescent="0.25">
      <c r="B64" s="43"/>
      <c r="C64" s="108"/>
      <c r="D64" s="116" t="s">
        <v>61</v>
      </c>
      <c r="E64" s="117"/>
      <c r="F64" s="117"/>
      <c r="G64" s="117"/>
      <c r="H64" s="117"/>
      <c r="I64" s="117"/>
      <c r="J64" s="117"/>
      <c r="K64" s="117"/>
      <c r="L64" s="118"/>
      <c r="M64" s="14"/>
      <c r="N64" s="14"/>
      <c r="O64" s="127"/>
      <c r="P64" s="119" t="s">
        <v>121</v>
      </c>
      <c r="Q64" s="120"/>
      <c r="R64" s="120"/>
      <c r="S64" s="120"/>
      <c r="T64" s="120"/>
      <c r="U64" s="120"/>
      <c r="V64" s="120"/>
      <c r="W64" s="120"/>
      <c r="X64" s="120"/>
      <c r="Y64" s="121"/>
    </row>
    <row r="65" spans="2:25" ht="24.95" customHeight="1" thickBot="1" x14ac:dyDescent="0.25">
      <c r="B65" s="43"/>
      <c r="C65" s="108"/>
      <c r="D65" s="116" t="s">
        <v>62</v>
      </c>
      <c r="E65" s="117"/>
      <c r="F65" s="117"/>
      <c r="G65" s="117"/>
      <c r="H65" s="117"/>
      <c r="I65" s="117"/>
      <c r="J65" s="117"/>
      <c r="K65" s="117"/>
      <c r="L65" s="118"/>
      <c r="M65" s="151"/>
      <c r="N65" s="14"/>
      <c r="O65" s="127"/>
      <c r="P65" s="119" t="s">
        <v>134</v>
      </c>
      <c r="Q65" s="120"/>
      <c r="R65" s="120"/>
      <c r="S65" s="120"/>
      <c r="T65" s="120"/>
      <c r="U65" s="120"/>
      <c r="V65" s="120"/>
      <c r="W65" s="120"/>
      <c r="X65" s="120"/>
      <c r="Y65" s="121"/>
    </row>
    <row r="66" spans="2:25" ht="24.95" customHeight="1" thickBot="1" x14ac:dyDescent="0.25">
      <c r="B66" s="43"/>
      <c r="C66" s="108"/>
      <c r="D66" s="116" t="s">
        <v>63</v>
      </c>
      <c r="E66" s="117"/>
      <c r="F66" s="117"/>
      <c r="G66" s="117"/>
      <c r="H66" s="117"/>
      <c r="I66" s="117"/>
      <c r="J66" s="117"/>
      <c r="K66" s="117"/>
      <c r="L66" s="118"/>
      <c r="M66" s="14"/>
      <c r="N66" s="14"/>
      <c r="O66" s="128"/>
      <c r="P66" s="122"/>
      <c r="Q66" s="123"/>
      <c r="R66" s="123"/>
      <c r="S66" s="123"/>
      <c r="T66" s="123"/>
      <c r="U66" s="123"/>
      <c r="V66" s="123"/>
      <c r="W66" s="123"/>
      <c r="X66" s="123"/>
      <c r="Y66" s="124"/>
    </row>
    <row r="67" spans="2:25" ht="24.95" customHeight="1" thickBot="1" x14ac:dyDescent="0.25">
      <c r="B67" s="43"/>
      <c r="C67" s="108"/>
      <c r="D67" s="91" t="s">
        <v>5</v>
      </c>
      <c r="E67" s="92"/>
      <c r="F67" s="92"/>
      <c r="G67" s="92"/>
      <c r="H67" s="92"/>
      <c r="I67" s="92"/>
      <c r="J67" s="92"/>
      <c r="K67" s="92"/>
      <c r="L67" s="93"/>
      <c r="M67" s="11" t="str">
        <f>IF(AND(M62="",M63="",M64="",M65="",M66=""),"",M62+M63+M64+M65+M66)</f>
        <v/>
      </c>
      <c r="N67" s="152" t="str">
        <f>IF(OR(AND(M62="",M63="",M64="",M65="",M66=""),AND(N62="",N63="",N64="",N65="",N66=""),AND(M62=0,M63=0,M64=0,M65=0,M66=0)),"",IF(M62=1,N62,0)+IF(OR(AND(M63=1,N63=3),AND(M63=1,N63=4)),4,IF(M63=1,N63,0))+IF(M64=1,N64,0)+IF(OR(AND(M65=1,N65=3),AND(M65=1,N65=4)),4,IF(M65=1,N65,0))+IF(M66=1,N66,0))</f>
        <v/>
      </c>
      <c r="O67" s="17">
        <v>3</v>
      </c>
      <c r="P67" s="94" t="s">
        <v>64</v>
      </c>
      <c r="Q67" s="95"/>
      <c r="R67" s="95"/>
      <c r="S67" s="95"/>
      <c r="T67" s="95"/>
      <c r="U67" s="95"/>
      <c r="V67" s="95"/>
      <c r="W67" s="95"/>
      <c r="X67" s="95"/>
      <c r="Y67" s="96"/>
    </row>
    <row r="68" spans="2:25" ht="24.95" customHeight="1" thickBot="1" x14ac:dyDescent="0.25">
      <c r="B68" s="43"/>
      <c r="C68" s="108"/>
      <c r="D68" s="91" t="s">
        <v>7</v>
      </c>
      <c r="E68" s="92"/>
      <c r="F68" s="92"/>
      <c r="G68" s="92"/>
      <c r="H68" s="92"/>
      <c r="I68" s="92"/>
      <c r="J68" s="92"/>
      <c r="K68" s="92"/>
      <c r="L68" s="93"/>
      <c r="M68" s="11" t="str">
        <f>IF(M67=5,4,IF(AND(M67&lt;5,M67&gt;3),3,IF(M67=3,2,IF(OR(M67=1,M67=2),1,IF(M67=0,0,"")))))</f>
        <v/>
      </c>
      <c r="N68" s="46" t="str">
        <f>IF(N67="","",ROUND(N67/5,2))</f>
        <v/>
      </c>
      <c r="O68" s="17">
        <v>2</v>
      </c>
      <c r="P68" s="94" t="s">
        <v>65</v>
      </c>
      <c r="Q68" s="95"/>
      <c r="R68" s="95"/>
      <c r="S68" s="95"/>
      <c r="T68" s="95"/>
      <c r="U68" s="95"/>
      <c r="V68" s="95"/>
      <c r="W68" s="95"/>
      <c r="X68" s="95"/>
      <c r="Y68" s="96"/>
    </row>
    <row r="69" spans="2:25" ht="24.95" customHeight="1" thickBot="1" x14ac:dyDescent="0.25">
      <c r="B69" s="43"/>
      <c r="C69" s="108"/>
      <c r="D69" s="91" t="s">
        <v>9</v>
      </c>
      <c r="E69" s="92"/>
      <c r="F69" s="92"/>
      <c r="G69" s="92"/>
      <c r="H69" s="92"/>
      <c r="I69" s="92"/>
      <c r="J69" s="92"/>
      <c r="K69" s="92"/>
      <c r="L69" s="93"/>
      <c r="M69" s="45" t="str">
        <f>IF(M68=1,25,IF(M68=2,50,IF(M68=3,75,IF(M68=4,100,IF(M68=0,0,"")))))</f>
        <v/>
      </c>
      <c r="N69" s="46" t="str">
        <f>IFERROR(N68/4*100,"")</f>
        <v/>
      </c>
      <c r="O69" s="17">
        <v>1</v>
      </c>
      <c r="P69" s="94" t="s">
        <v>66</v>
      </c>
      <c r="Q69" s="95"/>
      <c r="R69" s="95"/>
      <c r="S69" s="95"/>
      <c r="T69" s="95"/>
      <c r="U69" s="95"/>
      <c r="V69" s="95"/>
      <c r="W69" s="95"/>
      <c r="X69" s="95"/>
      <c r="Y69" s="96"/>
    </row>
    <row r="70" spans="2:25" ht="24.95" customHeight="1" thickBot="1" x14ac:dyDescent="0.25">
      <c r="B70" s="43"/>
      <c r="C70" s="109"/>
      <c r="D70" s="91" t="s">
        <v>11</v>
      </c>
      <c r="E70" s="92"/>
      <c r="F70" s="92"/>
      <c r="G70" s="92"/>
      <c r="H70" s="92"/>
      <c r="I70" s="92"/>
      <c r="J70" s="92"/>
      <c r="K70" s="92"/>
      <c r="L70" s="93"/>
      <c r="M70" s="97" t="str">
        <f>IF(AND(M69="",N69=""),"",IF(N69="",M69*0.25,IF(M69="",N69*0.75,(M69*0.25+N69*0.75))))</f>
        <v/>
      </c>
      <c r="N70" s="98"/>
      <c r="O70" s="17">
        <v>0</v>
      </c>
      <c r="P70" s="104" t="s">
        <v>67</v>
      </c>
      <c r="Q70" s="105"/>
      <c r="R70" s="105"/>
      <c r="S70" s="105"/>
      <c r="T70" s="105"/>
      <c r="U70" s="105"/>
      <c r="V70" s="105"/>
      <c r="W70" s="105"/>
      <c r="X70" s="105"/>
      <c r="Y70" s="106"/>
    </row>
    <row r="71" spans="2:25" ht="27" customHeight="1" thickBot="1" x14ac:dyDescent="0.25">
      <c r="B71" s="41">
        <v>4.5999999999999996</v>
      </c>
      <c r="C71" s="107" t="s">
        <v>68</v>
      </c>
      <c r="D71" s="94" t="s">
        <v>69</v>
      </c>
      <c r="E71" s="95"/>
      <c r="F71" s="95"/>
      <c r="G71" s="95"/>
      <c r="H71" s="95"/>
      <c r="I71" s="95"/>
      <c r="J71" s="95"/>
      <c r="K71" s="95"/>
      <c r="L71" s="96"/>
      <c r="M71" s="8" t="s">
        <v>15</v>
      </c>
      <c r="N71" s="8" t="s">
        <v>16</v>
      </c>
      <c r="O71" s="110">
        <v>4</v>
      </c>
      <c r="P71" s="113" t="s">
        <v>4</v>
      </c>
      <c r="Q71" s="114"/>
      <c r="R71" s="114"/>
      <c r="S71" s="114"/>
      <c r="T71" s="114"/>
      <c r="U71" s="114"/>
      <c r="V71" s="114"/>
      <c r="W71" s="114"/>
      <c r="X71" s="114"/>
      <c r="Y71" s="115"/>
    </row>
    <row r="72" spans="2:25" ht="24" customHeight="1" thickBot="1" x14ac:dyDescent="0.25">
      <c r="B72" s="43"/>
      <c r="C72" s="108"/>
      <c r="D72" s="116" t="s">
        <v>72</v>
      </c>
      <c r="E72" s="117"/>
      <c r="F72" s="117"/>
      <c r="G72" s="117"/>
      <c r="H72" s="117"/>
      <c r="I72" s="117"/>
      <c r="J72" s="117"/>
      <c r="K72" s="117"/>
      <c r="L72" s="118"/>
      <c r="M72" s="151"/>
      <c r="N72" s="14"/>
      <c r="O72" s="111"/>
      <c r="P72" s="119" t="s">
        <v>138</v>
      </c>
      <c r="Q72" s="120"/>
      <c r="R72" s="120"/>
      <c r="S72" s="120"/>
      <c r="T72" s="120"/>
      <c r="U72" s="120"/>
      <c r="V72" s="120"/>
      <c r="W72" s="120"/>
      <c r="X72" s="120"/>
      <c r="Y72" s="121"/>
    </row>
    <row r="73" spans="2:25" ht="24.95" customHeight="1" thickBot="1" x14ac:dyDescent="0.25">
      <c r="B73" s="43"/>
      <c r="C73" s="108"/>
      <c r="D73" s="116" t="s">
        <v>71</v>
      </c>
      <c r="E73" s="117"/>
      <c r="F73" s="117"/>
      <c r="G73" s="117"/>
      <c r="H73" s="117"/>
      <c r="I73" s="117"/>
      <c r="J73" s="117"/>
      <c r="K73" s="117"/>
      <c r="L73" s="118"/>
      <c r="M73" s="151"/>
      <c r="N73" s="14"/>
      <c r="O73" s="111"/>
      <c r="P73" s="119" t="s">
        <v>74</v>
      </c>
      <c r="Q73" s="120"/>
      <c r="R73" s="120"/>
      <c r="S73" s="120"/>
      <c r="T73" s="120"/>
      <c r="U73" s="120"/>
      <c r="V73" s="120"/>
      <c r="W73" s="120"/>
      <c r="X73" s="120"/>
      <c r="Y73" s="121"/>
    </row>
    <row r="74" spans="2:25" ht="24.95" customHeight="1" thickBot="1" x14ac:dyDescent="0.25">
      <c r="B74" s="43"/>
      <c r="C74" s="108"/>
      <c r="D74" s="116" t="s">
        <v>70</v>
      </c>
      <c r="E74" s="117"/>
      <c r="F74" s="117"/>
      <c r="G74" s="117"/>
      <c r="H74" s="117"/>
      <c r="I74" s="117"/>
      <c r="J74" s="117"/>
      <c r="K74" s="117"/>
      <c r="L74" s="118"/>
      <c r="M74" s="151"/>
      <c r="N74" s="14"/>
      <c r="O74" s="111"/>
      <c r="P74" s="119" t="s">
        <v>75</v>
      </c>
      <c r="Q74" s="120"/>
      <c r="R74" s="120"/>
      <c r="S74" s="120"/>
      <c r="T74" s="120"/>
      <c r="U74" s="120"/>
      <c r="V74" s="120"/>
      <c r="W74" s="120"/>
      <c r="X74" s="120"/>
      <c r="Y74" s="121"/>
    </row>
    <row r="75" spans="2:25" ht="24.95" customHeight="1" thickBot="1" x14ac:dyDescent="0.25">
      <c r="B75" s="43"/>
      <c r="C75" s="108"/>
      <c r="D75" s="116" t="s">
        <v>120</v>
      </c>
      <c r="E75" s="117"/>
      <c r="F75" s="117"/>
      <c r="G75" s="117"/>
      <c r="H75" s="117"/>
      <c r="I75" s="117"/>
      <c r="J75" s="117"/>
      <c r="K75" s="117"/>
      <c r="L75" s="118"/>
      <c r="M75" s="151"/>
      <c r="N75" s="14"/>
      <c r="O75" s="111"/>
      <c r="P75" s="119" t="s">
        <v>129</v>
      </c>
      <c r="Q75" s="120"/>
      <c r="R75" s="120"/>
      <c r="S75" s="120"/>
      <c r="T75" s="120"/>
      <c r="U75" s="120"/>
      <c r="V75" s="120"/>
      <c r="W75" s="120"/>
      <c r="X75" s="120"/>
      <c r="Y75" s="121"/>
    </row>
    <row r="76" spans="2:25" ht="24.95" customHeight="1" thickBot="1" x14ac:dyDescent="0.25">
      <c r="B76" s="43"/>
      <c r="C76" s="108"/>
      <c r="D76" s="116" t="s">
        <v>73</v>
      </c>
      <c r="E76" s="117"/>
      <c r="F76" s="117"/>
      <c r="G76" s="117"/>
      <c r="H76" s="117"/>
      <c r="I76" s="117"/>
      <c r="J76" s="117"/>
      <c r="K76" s="117"/>
      <c r="L76" s="118"/>
      <c r="M76" s="151"/>
      <c r="N76" s="14"/>
      <c r="O76" s="111"/>
      <c r="P76" s="122"/>
      <c r="Q76" s="123"/>
      <c r="R76" s="123"/>
      <c r="S76" s="123"/>
      <c r="T76" s="123"/>
      <c r="U76" s="123"/>
      <c r="V76" s="123"/>
      <c r="W76" s="123"/>
      <c r="X76" s="123"/>
      <c r="Y76" s="124"/>
    </row>
    <row r="77" spans="2:25" ht="24.95" customHeight="1" thickBot="1" x14ac:dyDescent="0.25">
      <c r="B77" s="43"/>
      <c r="C77" s="108"/>
      <c r="D77" s="116" t="s">
        <v>119</v>
      </c>
      <c r="E77" s="117"/>
      <c r="F77" s="117"/>
      <c r="G77" s="117"/>
      <c r="H77" s="117"/>
      <c r="I77" s="117"/>
      <c r="J77" s="117"/>
      <c r="K77" s="117"/>
      <c r="L77" s="118"/>
      <c r="M77" s="151"/>
      <c r="N77" s="14"/>
      <c r="O77" s="111"/>
      <c r="P77" s="122"/>
      <c r="Q77" s="123"/>
      <c r="R77" s="123"/>
      <c r="S77" s="123"/>
      <c r="T77" s="123"/>
      <c r="U77" s="123"/>
      <c r="V77" s="123"/>
      <c r="W77" s="123"/>
      <c r="X77" s="123"/>
      <c r="Y77" s="124"/>
    </row>
    <row r="78" spans="2:25" ht="24.95" customHeight="1" thickBot="1" x14ac:dyDescent="0.25">
      <c r="B78" s="43"/>
      <c r="C78" s="108"/>
      <c r="D78" s="116" t="s">
        <v>118</v>
      </c>
      <c r="E78" s="117"/>
      <c r="F78" s="117"/>
      <c r="G78" s="117"/>
      <c r="H78" s="117"/>
      <c r="I78" s="117"/>
      <c r="J78" s="117"/>
      <c r="K78" s="117"/>
      <c r="L78" s="118"/>
      <c r="M78" s="151"/>
      <c r="N78" s="14"/>
      <c r="O78" s="112"/>
      <c r="P78" s="122"/>
      <c r="Q78" s="123"/>
      <c r="R78" s="123"/>
      <c r="S78" s="123"/>
      <c r="T78" s="123"/>
      <c r="U78" s="123"/>
      <c r="V78" s="123"/>
      <c r="W78" s="123"/>
      <c r="X78" s="123"/>
      <c r="Y78" s="124"/>
    </row>
    <row r="79" spans="2:25" ht="50.25" customHeight="1" thickBot="1" x14ac:dyDescent="0.25">
      <c r="B79" s="43"/>
      <c r="C79" s="108"/>
      <c r="D79" s="91" t="s">
        <v>5</v>
      </c>
      <c r="E79" s="92"/>
      <c r="F79" s="92"/>
      <c r="G79" s="92"/>
      <c r="H79" s="92"/>
      <c r="I79" s="92"/>
      <c r="J79" s="92"/>
      <c r="K79" s="92"/>
      <c r="L79" s="93"/>
      <c r="M79" s="11" t="str">
        <f>IF(AND(M72="",M73="",M74="",M75="",M76="",M77="",M78=""),"",M72+M73+M74+M75+M76+M77+M78)</f>
        <v/>
      </c>
      <c r="N79" s="152" t="str">
        <f>IF(OR(AND(M72="",M73="",M74="",M75="",M76="",M77="",M78=""),AND(N72="",N73="",N74="",N75="",N76="",N77="",N78=""),AND(M72=0,M73=0,M74=0,M75=0,M76=0,M77="",M78="")),"",+IF(OR(AND(M72=1,N72=3),AND(M72=1,N72=4)),4,IF(M72=1,N72,0))+IF(OR(AND(M73=1,N73=3),AND(M73=1,N73=4)),4,IF(M73=1,N73,0))+IF(OR(AND(M74=1,N74=3),AND(M74=1,N74=4)),4,IF(M74=1,N74,0))+IF(OR(AND(M75=1,N75=3),AND(M75=1,N75=4)),4,IF(M75=1,N75,0))+IF(OR(AND(M76=1,N76=3),AND(M76=1,N76=4)),4,IF(M76=1,N76,0))+IF(OR(AND(M77=1,N77=3),AND(M77=1,N77=4)),4,IF(M77=1,N77,0))+IF(OR(AND(M78=1,N78=3),AND(M78=1,N78=4)),4,IF(M78=1,N78,0)))</f>
        <v/>
      </c>
      <c r="O79" s="13">
        <v>3</v>
      </c>
      <c r="P79" s="94" t="s">
        <v>135</v>
      </c>
      <c r="Q79" s="95"/>
      <c r="R79" s="95"/>
      <c r="S79" s="95"/>
      <c r="T79" s="95"/>
      <c r="U79" s="95"/>
      <c r="V79" s="95"/>
      <c r="W79" s="95"/>
      <c r="X79" s="95"/>
      <c r="Y79" s="96"/>
    </row>
    <row r="80" spans="2:25" ht="53.25" customHeight="1" thickBot="1" x14ac:dyDescent="0.25">
      <c r="B80" s="43"/>
      <c r="C80" s="108"/>
      <c r="D80" s="91" t="s">
        <v>7</v>
      </c>
      <c r="E80" s="92"/>
      <c r="F80" s="92"/>
      <c r="G80" s="92"/>
      <c r="H80" s="92"/>
      <c r="I80" s="92"/>
      <c r="J80" s="92"/>
      <c r="K80" s="92"/>
      <c r="L80" s="93"/>
      <c r="M80" s="11" t="str">
        <f>IF(M79=7,4,IF(AND(M79&lt;7,M79&gt;4),3,IF(AND(M79&lt;5,M79&gt;2),2,IF(OR(M79=1,M79=2),1,IF(M79=0,0,"")))))</f>
        <v/>
      </c>
      <c r="N80" s="46" t="str">
        <f>IF(N79="","",ROUND(N79/7,2))</f>
        <v/>
      </c>
      <c r="O80" s="13">
        <v>2</v>
      </c>
      <c r="P80" s="94" t="s">
        <v>136</v>
      </c>
      <c r="Q80" s="95"/>
      <c r="R80" s="95"/>
      <c r="S80" s="95"/>
      <c r="T80" s="95"/>
      <c r="U80" s="95"/>
      <c r="V80" s="95"/>
      <c r="W80" s="95"/>
      <c r="X80" s="95"/>
      <c r="Y80" s="96"/>
    </row>
    <row r="81" spans="2:25" ht="50.25" customHeight="1" thickBot="1" x14ac:dyDescent="0.25">
      <c r="B81" s="43"/>
      <c r="C81" s="108"/>
      <c r="D81" s="91" t="s">
        <v>9</v>
      </c>
      <c r="E81" s="92"/>
      <c r="F81" s="92"/>
      <c r="G81" s="92"/>
      <c r="H81" s="92"/>
      <c r="I81" s="92"/>
      <c r="J81" s="92"/>
      <c r="K81" s="92"/>
      <c r="L81" s="93"/>
      <c r="M81" s="45" t="str">
        <f>IF(M80=1,25,IF(M80=2,50,IF(M80=3,75,IF(M80=4,100,IF(M80=0,0,"")))))</f>
        <v/>
      </c>
      <c r="N81" s="46" t="str">
        <f>IFERROR(N80/4*100,"")</f>
        <v/>
      </c>
      <c r="O81" s="13">
        <v>1</v>
      </c>
      <c r="P81" s="94" t="s">
        <v>137</v>
      </c>
      <c r="Q81" s="95"/>
      <c r="R81" s="95"/>
      <c r="S81" s="95"/>
      <c r="T81" s="95"/>
      <c r="U81" s="95"/>
      <c r="V81" s="95"/>
      <c r="W81" s="95"/>
      <c r="X81" s="95"/>
      <c r="Y81" s="96"/>
    </row>
    <row r="82" spans="2:25" ht="24.95" customHeight="1" thickBot="1" x14ac:dyDescent="0.25">
      <c r="B82" s="44"/>
      <c r="C82" s="109"/>
      <c r="D82" s="91" t="s">
        <v>11</v>
      </c>
      <c r="E82" s="92"/>
      <c r="F82" s="92"/>
      <c r="G82" s="92"/>
      <c r="H82" s="92"/>
      <c r="I82" s="92"/>
      <c r="J82" s="92"/>
      <c r="K82" s="92"/>
      <c r="L82" s="93"/>
      <c r="M82" s="97" t="str">
        <f>IF(AND(M81="",N81=""),"",IF(N81="",M81*0.25,IF(M81="",N81*0.75,(M81*0.25+N81*0.75))))</f>
        <v/>
      </c>
      <c r="N82" s="98"/>
      <c r="O82" s="13">
        <v>0</v>
      </c>
      <c r="P82" s="94" t="s">
        <v>130</v>
      </c>
      <c r="Q82" s="95"/>
      <c r="R82" s="95"/>
      <c r="S82" s="95"/>
      <c r="T82" s="95"/>
      <c r="U82" s="95"/>
      <c r="V82" s="95"/>
      <c r="W82" s="95"/>
      <c r="X82" s="95"/>
      <c r="Y82" s="96"/>
    </row>
    <row r="83" spans="2:25" ht="27" customHeight="1" thickBot="1" x14ac:dyDescent="0.25"/>
    <row r="84" spans="2:25" ht="20.100000000000001" customHeight="1" thickBot="1" x14ac:dyDescent="0.25">
      <c r="B84" s="102" t="s">
        <v>128</v>
      </c>
      <c r="C84" s="103"/>
      <c r="D84" s="103"/>
      <c r="E84" s="103"/>
      <c r="F84" s="103"/>
      <c r="G84" s="103"/>
      <c r="H84" s="103"/>
      <c r="I84" s="99" t="s">
        <v>142</v>
      </c>
      <c r="J84" s="100"/>
      <c r="K84" s="101"/>
      <c r="L84" s="18"/>
      <c r="M84" s="79" t="s">
        <v>0</v>
      </c>
      <c r="N84" s="80"/>
      <c r="O84" s="80"/>
      <c r="P84" s="80"/>
      <c r="Q84" s="19" t="s">
        <v>1</v>
      </c>
      <c r="R84" s="19" t="s">
        <v>77</v>
      </c>
      <c r="S84" s="19" t="s">
        <v>76</v>
      </c>
      <c r="T84" s="20" t="s">
        <v>78</v>
      </c>
      <c r="U84" s="21"/>
      <c r="V84" s="79" t="s">
        <v>79</v>
      </c>
      <c r="W84" s="80"/>
      <c r="X84" s="80" t="s">
        <v>78</v>
      </c>
      <c r="Y84" s="81"/>
    </row>
    <row r="85" spans="2:25" ht="20.100000000000001" customHeight="1" x14ac:dyDescent="0.2">
      <c r="B85" s="82" t="s">
        <v>97</v>
      </c>
      <c r="C85" s="83"/>
      <c r="D85" s="84"/>
      <c r="E85" s="85"/>
      <c r="F85" s="85"/>
      <c r="G85" s="86"/>
      <c r="H85" s="22" t="s">
        <v>101</v>
      </c>
      <c r="I85" s="87"/>
      <c r="J85" s="88"/>
      <c r="K85" s="89"/>
      <c r="L85" s="18"/>
      <c r="M85" s="23">
        <v>4.0999999999999996</v>
      </c>
      <c r="N85" s="90" t="s">
        <v>80</v>
      </c>
      <c r="O85" s="90"/>
      <c r="P85" s="90"/>
      <c r="Q85" s="24" t="s">
        <v>17</v>
      </c>
      <c r="R85" s="24">
        <v>10</v>
      </c>
      <c r="S85" s="25" t="str">
        <f>IFERROR(ROUND(M12,2),"")</f>
        <v/>
      </c>
      <c r="T85" s="26" t="str">
        <f>IF(S85="","",S85*0.1)</f>
        <v/>
      </c>
      <c r="U85" s="21"/>
      <c r="V85" s="21"/>
      <c r="W85" s="21"/>
      <c r="X85" s="21"/>
      <c r="Y85" s="21"/>
    </row>
    <row r="86" spans="2:25" ht="20.100000000000001" customHeight="1" x14ac:dyDescent="0.2">
      <c r="B86" s="71" t="s">
        <v>98</v>
      </c>
      <c r="C86" s="53"/>
      <c r="D86" s="72"/>
      <c r="E86" s="73"/>
      <c r="F86" s="73"/>
      <c r="G86" s="74"/>
      <c r="H86" s="27" t="s">
        <v>102</v>
      </c>
      <c r="I86" s="68"/>
      <c r="J86" s="69"/>
      <c r="K86" s="75"/>
      <c r="L86" s="18"/>
      <c r="M86" s="63">
        <v>4.2</v>
      </c>
      <c r="N86" s="57" t="s">
        <v>81</v>
      </c>
      <c r="O86" s="57"/>
      <c r="P86" s="57"/>
      <c r="Q86" s="28" t="s">
        <v>23</v>
      </c>
      <c r="R86" s="28">
        <v>10</v>
      </c>
      <c r="S86" s="29" t="str">
        <f>IFERROR(ROUND(M20,2),"")</f>
        <v/>
      </c>
      <c r="T86" s="30" t="str">
        <f>IF(S86="","",S86*0.1)</f>
        <v/>
      </c>
      <c r="U86" s="21"/>
      <c r="V86" s="52" t="s">
        <v>82</v>
      </c>
      <c r="W86" s="52"/>
      <c r="X86" s="28" t="s">
        <v>83</v>
      </c>
      <c r="Y86" s="36" t="str">
        <f>IF(AND(T93&lt;101,T93&gt;89.99),CHAR(252),"")</f>
        <v/>
      </c>
    </row>
    <row r="87" spans="2:25" ht="20.100000000000001" customHeight="1" x14ac:dyDescent="0.2">
      <c r="B87" s="71" t="s">
        <v>99</v>
      </c>
      <c r="C87" s="53"/>
      <c r="D87" s="65"/>
      <c r="E87" s="66"/>
      <c r="F87" s="66"/>
      <c r="G87" s="67"/>
      <c r="H87" s="27" t="s">
        <v>103</v>
      </c>
      <c r="I87" s="76"/>
      <c r="J87" s="77"/>
      <c r="K87" s="78"/>
      <c r="L87" s="18"/>
      <c r="M87" s="64"/>
      <c r="N87" s="57"/>
      <c r="O87" s="57"/>
      <c r="P87" s="57"/>
      <c r="Q87" s="28" t="s">
        <v>30</v>
      </c>
      <c r="R87" s="28">
        <v>5</v>
      </c>
      <c r="S87" s="29" t="str">
        <f>IFERROR(ROUND(M29,2),"")</f>
        <v/>
      </c>
      <c r="T87" s="30" t="str">
        <f>IF(S87="","",S87*0.05)</f>
        <v/>
      </c>
      <c r="V87" s="52" t="s">
        <v>84</v>
      </c>
      <c r="W87" s="52"/>
      <c r="X87" s="28" t="s">
        <v>92</v>
      </c>
      <c r="Y87" s="36" t="str">
        <f>IF(AND(T93&gt;79.99,T93&lt;90),CHAR(252),"")</f>
        <v/>
      </c>
    </row>
    <row r="88" spans="2:25" ht="20.100000000000001" customHeight="1" thickBot="1" x14ac:dyDescent="0.25">
      <c r="B88" s="58" t="s">
        <v>100</v>
      </c>
      <c r="C88" s="59"/>
      <c r="D88" s="60"/>
      <c r="E88" s="61"/>
      <c r="F88" s="61"/>
      <c r="G88" s="61"/>
      <c r="H88" s="61"/>
      <c r="I88" s="61"/>
      <c r="J88" s="61"/>
      <c r="K88" s="62"/>
      <c r="L88" s="18"/>
      <c r="M88" s="31">
        <v>4.3</v>
      </c>
      <c r="N88" s="57" t="s">
        <v>85</v>
      </c>
      <c r="O88" s="57"/>
      <c r="P88" s="57"/>
      <c r="Q88" s="28" t="s">
        <v>37</v>
      </c>
      <c r="R88" s="28">
        <v>15</v>
      </c>
      <c r="S88" s="29" t="str">
        <f>IFERROR(ROUND(M39,2),"")</f>
        <v/>
      </c>
      <c r="T88" s="30" t="str">
        <f>IF(S88="","",S88*0.15)</f>
        <v/>
      </c>
      <c r="V88" s="52" t="s">
        <v>96</v>
      </c>
      <c r="W88" s="52"/>
      <c r="X88" s="28" t="s">
        <v>93</v>
      </c>
      <c r="Y88" s="36" t="str">
        <f>IF(AND(T93&gt;49.99,T93&lt;80),CHAR(252),"")</f>
        <v/>
      </c>
    </row>
    <row r="89" spans="2:25" ht="20.100000000000001" customHeight="1" x14ac:dyDescent="0.2">
      <c r="B89" s="32"/>
      <c r="C89" s="32"/>
      <c r="D89" s="32"/>
      <c r="E89" s="32"/>
      <c r="F89" s="32"/>
      <c r="G89" s="32"/>
      <c r="H89" s="32"/>
      <c r="K89" s="33"/>
      <c r="L89" s="18"/>
      <c r="M89" s="63">
        <v>4.4000000000000004</v>
      </c>
      <c r="N89" s="57" t="s">
        <v>86</v>
      </c>
      <c r="O89" s="57"/>
      <c r="P89" s="57"/>
      <c r="Q89" s="28" t="s">
        <v>43</v>
      </c>
      <c r="R89" s="28">
        <v>25</v>
      </c>
      <c r="S89" s="29" t="str">
        <f>IFERROR(ROUND(M51,2),"")</f>
        <v/>
      </c>
      <c r="T89" s="30" t="str">
        <f>IF(S89="","",S89*0.25)</f>
        <v/>
      </c>
      <c r="V89" s="52" t="s">
        <v>87</v>
      </c>
      <c r="W89" s="52"/>
      <c r="X89" s="28" t="s">
        <v>94</v>
      </c>
      <c r="Y89" s="36" t="str">
        <f>IF(AND(T93&gt;19.99,T93&lt;50),CHAR(252),"")</f>
        <v/>
      </c>
    </row>
    <row r="90" spans="2:25" ht="20.100000000000001" customHeight="1" x14ac:dyDescent="0.2">
      <c r="B90" s="53" t="s">
        <v>104</v>
      </c>
      <c r="C90" s="53"/>
      <c r="D90" s="65"/>
      <c r="E90" s="66"/>
      <c r="F90" s="66"/>
      <c r="G90" s="67"/>
      <c r="H90" s="27" t="s">
        <v>105</v>
      </c>
      <c r="I90" s="68"/>
      <c r="J90" s="69"/>
      <c r="K90" s="70"/>
      <c r="L90" s="34"/>
      <c r="M90" s="64"/>
      <c r="N90" s="57"/>
      <c r="O90" s="57"/>
      <c r="P90" s="57"/>
      <c r="Q90" s="28" t="s">
        <v>50</v>
      </c>
      <c r="R90" s="28">
        <v>5</v>
      </c>
      <c r="S90" s="29" t="str">
        <f>IFERROR(ROUND(M60,2),"")</f>
        <v/>
      </c>
      <c r="T90" s="30" t="str">
        <f>IF(S90="","",S90*0.05)</f>
        <v/>
      </c>
      <c r="V90" s="52" t="s">
        <v>88</v>
      </c>
      <c r="W90" s="52"/>
      <c r="X90" s="28" t="s">
        <v>95</v>
      </c>
      <c r="Y90" s="36" t="str">
        <f>IF(T93&lt;20,CHAR(252),"")</f>
        <v/>
      </c>
    </row>
    <row r="91" spans="2:25" ht="20.100000000000001" customHeight="1" x14ac:dyDescent="0.2">
      <c r="B91" s="53" t="s">
        <v>106</v>
      </c>
      <c r="C91" s="53"/>
      <c r="D91" s="54"/>
      <c r="E91" s="55"/>
      <c r="F91" s="55"/>
      <c r="G91" s="55"/>
      <c r="H91" s="55"/>
      <c r="I91" s="55"/>
      <c r="J91" s="55"/>
      <c r="K91" s="56"/>
      <c r="L91" s="33"/>
      <c r="M91" s="31">
        <v>4.5</v>
      </c>
      <c r="N91" s="57" t="s">
        <v>89</v>
      </c>
      <c r="O91" s="57"/>
      <c r="P91" s="57"/>
      <c r="Q91" s="28" t="s">
        <v>58</v>
      </c>
      <c r="R91" s="28">
        <v>10</v>
      </c>
      <c r="S91" s="29" t="str">
        <f>IFERROR(ROUND(M70,2),"")</f>
        <v/>
      </c>
      <c r="T91" s="30" t="str">
        <f>IF(S91="","",S91*0.1)</f>
        <v/>
      </c>
    </row>
    <row r="92" spans="2:25" ht="20.100000000000001" customHeight="1" x14ac:dyDescent="0.2"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31">
        <v>4.5999999999999996</v>
      </c>
      <c r="N92" s="57" t="s">
        <v>90</v>
      </c>
      <c r="O92" s="57"/>
      <c r="P92" s="57"/>
      <c r="Q92" s="28" t="s">
        <v>68</v>
      </c>
      <c r="R92" s="28">
        <v>20</v>
      </c>
      <c r="S92" s="29" t="str">
        <f>IFERROR(ROUND(M82,2),"")</f>
        <v/>
      </c>
      <c r="T92" s="30" t="str">
        <f>IF(S92="","",S92*0.2)</f>
        <v/>
      </c>
    </row>
    <row r="93" spans="2:25" ht="20.100000000000001" customHeight="1" thickBot="1" x14ac:dyDescent="0.25">
      <c r="B93" s="48"/>
      <c r="C93" s="48"/>
      <c r="D93" s="33"/>
      <c r="E93" s="49"/>
      <c r="F93" s="49"/>
      <c r="G93" s="49"/>
      <c r="H93" s="49"/>
      <c r="I93" s="49"/>
      <c r="J93" s="49"/>
      <c r="K93" s="49"/>
      <c r="L93" s="49"/>
      <c r="M93" s="50" t="s">
        <v>91</v>
      </c>
      <c r="N93" s="51"/>
      <c r="O93" s="51"/>
      <c r="P93" s="51"/>
      <c r="Q93" s="51"/>
      <c r="R93" s="51"/>
      <c r="S93" s="51"/>
      <c r="T93" s="35" t="str">
        <f>IF(AND(T85="",T86="",T87="",T88="",T89="",T90="",T91="",T92=""),"",SUM(T85:T92))</f>
        <v/>
      </c>
    </row>
    <row r="94" spans="2:25" ht="30" customHeight="1" x14ac:dyDescent="0.2"/>
    <row r="95" spans="2:25" ht="30" hidden="1" customHeight="1" x14ac:dyDescent="0.2">
      <c r="M95" s="33"/>
    </row>
    <row r="96" spans="2:25" ht="30" hidden="1" customHeight="1" x14ac:dyDescent="0.2">
      <c r="M96" s="34"/>
    </row>
    <row r="97" spans="13:13" ht="30" hidden="1" customHeight="1" x14ac:dyDescent="0.2">
      <c r="M97" s="34"/>
    </row>
    <row r="98" spans="13:13" ht="30" hidden="1" customHeight="1" x14ac:dyDescent="0.2">
      <c r="M98" s="34"/>
    </row>
    <row r="99" spans="13:13" ht="30" hidden="1" customHeight="1" x14ac:dyDescent="0.2">
      <c r="M99" s="34"/>
    </row>
    <row r="100" spans="13:13" ht="30" hidden="1" customHeight="1" x14ac:dyDescent="0.2">
      <c r="M100" s="34"/>
    </row>
    <row r="101" spans="13:13" ht="30" hidden="1" customHeight="1" x14ac:dyDescent="0.2">
      <c r="M101" s="34"/>
    </row>
  </sheetData>
  <sheetProtection password="CC25" sheet="1" objects="1" scenarios="1" formatColumns="0" formatRows="0"/>
  <mergeCells count="222">
    <mergeCell ref="D4:L4"/>
    <mergeCell ref="M4:N4"/>
    <mergeCell ref="O4:Y4"/>
    <mergeCell ref="C5:C12"/>
    <mergeCell ref="D5:L5"/>
    <mergeCell ref="O5:O8"/>
    <mergeCell ref="P5:Y5"/>
    <mergeCell ref="D6:L6"/>
    <mergeCell ref="P6:Y6"/>
    <mergeCell ref="D10:L10"/>
    <mergeCell ref="P10:Y10"/>
    <mergeCell ref="D11:L11"/>
    <mergeCell ref="P11:Y11"/>
    <mergeCell ref="D12:L12"/>
    <mergeCell ref="M12:N12"/>
    <mergeCell ref="P12:Y12"/>
    <mergeCell ref="D7:L7"/>
    <mergeCell ref="P7:Y7"/>
    <mergeCell ref="D8:L8"/>
    <mergeCell ref="P8:Y8"/>
    <mergeCell ref="D9:L9"/>
    <mergeCell ref="P9:Y9"/>
    <mergeCell ref="D17:L17"/>
    <mergeCell ref="P17:Y17"/>
    <mergeCell ref="D18:L18"/>
    <mergeCell ref="P18:Y18"/>
    <mergeCell ref="D19:L19"/>
    <mergeCell ref="P19:Y19"/>
    <mergeCell ref="C13:C20"/>
    <mergeCell ref="D13:L13"/>
    <mergeCell ref="O13:O16"/>
    <mergeCell ref="P13:Y13"/>
    <mergeCell ref="D14:L14"/>
    <mergeCell ref="P14:Y14"/>
    <mergeCell ref="D15:L15"/>
    <mergeCell ref="P15:Y15"/>
    <mergeCell ref="D16:L16"/>
    <mergeCell ref="P16:Y16"/>
    <mergeCell ref="D20:L20"/>
    <mergeCell ref="M20:N20"/>
    <mergeCell ref="P20:Y20"/>
    <mergeCell ref="C21:C29"/>
    <mergeCell ref="D21:L21"/>
    <mergeCell ref="O21:O25"/>
    <mergeCell ref="P21:Y21"/>
    <mergeCell ref="D22:L22"/>
    <mergeCell ref="P22:Y22"/>
    <mergeCell ref="D23:L23"/>
    <mergeCell ref="D27:L27"/>
    <mergeCell ref="P27:Y27"/>
    <mergeCell ref="D28:L28"/>
    <mergeCell ref="P28:Y28"/>
    <mergeCell ref="D29:L29"/>
    <mergeCell ref="M29:N29"/>
    <mergeCell ref="P29:Y29"/>
    <mergeCell ref="P23:Y23"/>
    <mergeCell ref="D24:L24"/>
    <mergeCell ref="P24:Y24"/>
    <mergeCell ref="D25:L25"/>
    <mergeCell ref="P25:Y25"/>
    <mergeCell ref="D26:L26"/>
    <mergeCell ref="P26:Y26"/>
    <mergeCell ref="C30:C39"/>
    <mergeCell ref="D30:L30"/>
    <mergeCell ref="O30:O35"/>
    <mergeCell ref="P30:Y30"/>
    <mergeCell ref="D31:L31"/>
    <mergeCell ref="P31:Y31"/>
    <mergeCell ref="D32:L32"/>
    <mergeCell ref="P32:Y32"/>
    <mergeCell ref="D33:L33"/>
    <mergeCell ref="P33:Y33"/>
    <mergeCell ref="D37:L37"/>
    <mergeCell ref="P37:Y37"/>
    <mergeCell ref="D38:L38"/>
    <mergeCell ref="P38:Y38"/>
    <mergeCell ref="D39:L39"/>
    <mergeCell ref="M39:N39"/>
    <mergeCell ref="P39:Y39"/>
    <mergeCell ref="D34:L34"/>
    <mergeCell ref="P34:Y34"/>
    <mergeCell ref="D35:L35"/>
    <mergeCell ref="P35:Y35"/>
    <mergeCell ref="D36:L36"/>
    <mergeCell ref="P36:Y36"/>
    <mergeCell ref="D47:L47"/>
    <mergeCell ref="P47:Y47"/>
    <mergeCell ref="D48:L48"/>
    <mergeCell ref="P48:Y48"/>
    <mergeCell ref="D49:L49"/>
    <mergeCell ref="P49:Y49"/>
    <mergeCell ref="D44:L44"/>
    <mergeCell ref="P44:Y44"/>
    <mergeCell ref="D45:L45"/>
    <mergeCell ref="P45:Y45"/>
    <mergeCell ref="D46:L46"/>
    <mergeCell ref="P46:Y46"/>
    <mergeCell ref="O40:O47"/>
    <mergeCell ref="P40:Y40"/>
    <mergeCell ref="D41:L41"/>
    <mergeCell ref="P41:Y41"/>
    <mergeCell ref="D42:L42"/>
    <mergeCell ref="P42:Y42"/>
    <mergeCell ref="D43:L43"/>
    <mergeCell ref="P43:Y43"/>
    <mergeCell ref="D50:L50"/>
    <mergeCell ref="P50:Y50"/>
    <mergeCell ref="D51:L51"/>
    <mergeCell ref="M51:N51"/>
    <mergeCell ref="P51:Y51"/>
    <mergeCell ref="C52:C60"/>
    <mergeCell ref="D52:L52"/>
    <mergeCell ref="O52:O56"/>
    <mergeCell ref="P52:Y52"/>
    <mergeCell ref="D53:L53"/>
    <mergeCell ref="C40:C51"/>
    <mergeCell ref="D40:L40"/>
    <mergeCell ref="D57:L57"/>
    <mergeCell ref="P57:Y57"/>
    <mergeCell ref="D58:L58"/>
    <mergeCell ref="P58:Y58"/>
    <mergeCell ref="D59:L59"/>
    <mergeCell ref="P59:Y59"/>
    <mergeCell ref="P53:Y53"/>
    <mergeCell ref="D54:L54"/>
    <mergeCell ref="P54:Y54"/>
    <mergeCell ref="D55:L55"/>
    <mergeCell ref="P55:Y55"/>
    <mergeCell ref="D56:L56"/>
    <mergeCell ref="P56:Y56"/>
    <mergeCell ref="D60:L60"/>
    <mergeCell ref="M60:N60"/>
    <mergeCell ref="P60:Y60"/>
    <mergeCell ref="C61:C70"/>
    <mergeCell ref="D61:L61"/>
    <mergeCell ref="O61:O66"/>
    <mergeCell ref="P61:Y61"/>
    <mergeCell ref="D62:L62"/>
    <mergeCell ref="P62:Y62"/>
    <mergeCell ref="D63:L63"/>
    <mergeCell ref="D67:L67"/>
    <mergeCell ref="P67:Y67"/>
    <mergeCell ref="D68:L68"/>
    <mergeCell ref="P68:Y68"/>
    <mergeCell ref="D69:L69"/>
    <mergeCell ref="P69:Y69"/>
    <mergeCell ref="P63:Y63"/>
    <mergeCell ref="D64:L64"/>
    <mergeCell ref="P64:Y64"/>
    <mergeCell ref="D65:L65"/>
    <mergeCell ref="P65:Y65"/>
    <mergeCell ref="D66:L66"/>
    <mergeCell ref="P66:Y66"/>
    <mergeCell ref="D70:L70"/>
    <mergeCell ref="M70:N70"/>
    <mergeCell ref="P70:Y70"/>
    <mergeCell ref="C71:C82"/>
    <mergeCell ref="D71:L71"/>
    <mergeCell ref="O71:O78"/>
    <mergeCell ref="P71:Y71"/>
    <mergeCell ref="D72:L72"/>
    <mergeCell ref="P72:Y72"/>
    <mergeCell ref="D73:L73"/>
    <mergeCell ref="D77:L77"/>
    <mergeCell ref="P77:Y77"/>
    <mergeCell ref="D78:L78"/>
    <mergeCell ref="P78:Y78"/>
    <mergeCell ref="D79:L79"/>
    <mergeCell ref="P79:Y79"/>
    <mergeCell ref="P73:Y73"/>
    <mergeCell ref="D74:L74"/>
    <mergeCell ref="P74:Y74"/>
    <mergeCell ref="D75:L75"/>
    <mergeCell ref="P75:Y75"/>
    <mergeCell ref="D76:L76"/>
    <mergeCell ref="P76:Y76"/>
    <mergeCell ref="M84:P84"/>
    <mergeCell ref="V84:W84"/>
    <mergeCell ref="X84:Y84"/>
    <mergeCell ref="B85:C85"/>
    <mergeCell ref="D85:G85"/>
    <mergeCell ref="I85:K85"/>
    <mergeCell ref="N85:P85"/>
    <mergeCell ref="D80:L80"/>
    <mergeCell ref="P80:Y80"/>
    <mergeCell ref="D81:L81"/>
    <mergeCell ref="P81:Y81"/>
    <mergeCell ref="D82:L82"/>
    <mergeCell ref="M82:N82"/>
    <mergeCell ref="P82:Y82"/>
    <mergeCell ref="I84:K84"/>
    <mergeCell ref="B84:H84"/>
    <mergeCell ref="B86:C86"/>
    <mergeCell ref="D86:G86"/>
    <mergeCell ref="I86:K86"/>
    <mergeCell ref="M86:M87"/>
    <mergeCell ref="N86:P87"/>
    <mergeCell ref="V86:W86"/>
    <mergeCell ref="B87:C87"/>
    <mergeCell ref="D87:G87"/>
    <mergeCell ref="I87:K87"/>
    <mergeCell ref="V87:W87"/>
    <mergeCell ref="B88:C88"/>
    <mergeCell ref="D88:K88"/>
    <mergeCell ref="N88:P88"/>
    <mergeCell ref="V88:W88"/>
    <mergeCell ref="M89:M90"/>
    <mergeCell ref="N89:P90"/>
    <mergeCell ref="V89:W89"/>
    <mergeCell ref="B90:C90"/>
    <mergeCell ref="D90:G90"/>
    <mergeCell ref="I90:K90"/>
    <mergeCell ref="B93:C93"/>
    <mergeCell ref="E93:L93"/>
    <mergeCell ref="M93:S93"/>
    <mergeCell ref="V90:W90"/>
    <mergeCell ref="B91:C91"/>
    <mergeCell ref="D91:K91"/>
    <mergeCell ref="N91:P91"/>
    <mergeCell ref="B92:C92"/>
    <mergeCell ref="D92:L92"/>
    <mergeCell ref="N92:P92"/>
  </mergeCells>
  <conditionalFormatting sqref="N6">
    <cfRule type="expression" dxfId="44" priority="46">
      <formula>$M$6=0</formula>
    </cfRule>
  </conditionalFormatting>
  <conditionalFormatting sqref="N7">
    <cfRule type="expression" dxfId="43" priority="45">
      <formula>$M$7=0</formula>
    </cfRule>
  </conditionalFormatting>
  <conditionalFormatting sqref="N8">
    <cfRule type="expression" dxfId="42" priority="44">
      <formula>$M$8=0</formula>
    </cfRule>
  </conditionalFormatting>
  <conditionalFormatting sqref="N14">
    <cfRule type="expression" dxfId="41" priority="43">
      <formula>$M$14=0</formula>
    </cfRule>
  </conditionalFormatting>
  <conditionalFormatting sqref="N15">
    <cfRule type="expression" dxfId="40" priority="42">
      <formula>$M$15=0</formula>
    </cfRule>
  </conditionalFormatting>
  <conditionalFormatting sqref="N16">
    <cfRule type="expression" dxfId="39" priority="41">
      <formula>$M$16=0</formula>
    </cfRule>
  </conditionalFormatting>
  <conditionalFormatting sqref="N22">
    <cfRule type="expression" dxfId="38" priority="40">
      <formula>$M$22=0</formula>
    </cfRule>
  </conditionalFormatting>
  <conditionalFormatting sqref="N31">
    <cfRule type="expression" dxfId="37" priority="39">
      <formula>$M$31=0</formula>
    </cfRule>
  </conditionalFormatting>
  <conditionalFormatting sqref="N32">
    <cfRule type="expression" dxfId="36" priority="38">
      <formula>$M$32=0</formula>
    </cfRule>
  </conditionalFormatting>
  <conditionalFormatting sqref="N33">
    <cfRule type="expression" dxfId="35" priority="37">
      <formula>$M$33=0</formula>
    </cfRule>
  </conditionalFormatting>
  <conditionalFormatting sqref="N41">
    <cfRule type="expression" dxfId="34" priority="35">
      <formula>$M$41=0</formula>
    </cfRule>
  </conditionalFormatting>
  <conditionalFormatting sqref="N42">
    <cfRule type="expression" dxfId="33" priority="34">
      <formula>$M$42=0</formula>
    </cfRule>
  </conditionalFormatting>
  <conditionalFormatting sqref="N43">
    <cfRule type="expression" dxfId="32" priority="33">
      <formula>$M$43=0</formula>
    </cfRule>
  </conditionalFormatting>
  <conditionalFormatting sqref="N44">
    <cfRule type="expression" dxfId="31" priority="32">
      <formula>$M$44=0</formula>
    </cfRule>
  </conditionalFormatting>
  <conditionalFormatting sqref="N45">
    <cfRule type="expression" dxfId="30" priority="31">
      <formula>$M$45=0</formula>
    </cfRule>
  </conditionalFormatting>
  <conditionalFormatting sqref="N53">
    <cfRule type="expression" dxfId="29" priority="30">
      <formula>$M$53=0</formula>
    </cfRule>
  </conditionalFormatting>
  <conditionalFormatting sqref="N54">
    <cfRule type="expression" dxfId="28" priority="29">
      <formula>$M$54=0</formula>
    </cfRule>
  </conditionalFormatting>
  <conditionalFormatting sqref="N55">
    <cfRule type="expression" dxfId="27" priority="28">
      <formula>$M$55=0</formula>
    </cfRule>
  </conditionalFormatting>
  <conditionalFormatting sqref="N56">
    <cfRule type="expression" dxfId="26" priority="27">
      <formula>$M$56=0</formula>
    </cfRule>
  </conditionalFormatting>
  <conditionalFormatting sqref="N62">
    <cfRule type="expression" dxfId="25" priority="26">
      <formula>$M$62=0</formula>
    </cfRule>
  </conditionalFormatting>
  <conditionalFormatting sqref="N63">
    <cfRule type="expression" dxfId="24" priority="25">
      <formula>$M$63=0</formula>
    </cfRule>
  </conditionalFormatting>
  <conditionalFormatting sqref="N64">
    <cfRule type="expression" dxfId="23" priority="24">
      <formula>$M$64=0</formula>
    </cfRule>
  </conditionalFormatting>
  <conditionalFormatting sqref="N72">
    <cfRule type="expression" dxfId="22" priority="23">
      <formula>$M$72=0</formula>
    </cfRule>
  </conditionalFormatting>
  <conditionalFormatting sqref="N73">
    <cfRule type="expression" dxfId="21" priority="22">
      <formula>$M$73=0</formula>
    </cfRule>
  </conditionalFormatting>
  <conditionalFormatting sqref="N74">
    <cfRule type="expression" dxfId="20" priority="21">
      <formula>$M$74=0</formula>
    </cfRule>
  </conditionalFormatting>
  <conditionalFormatting sqref="N75">
    <cfRule type="expression" dxfId="19" priority="20">
      <formula>$M$75=0</formula>
    </cfRule>
  </conditionalFormatting>
  <conditionalFormatting sqref="N76">
    <cfRule type="expression" dxfId="18" priority="19">
      <formula>$M$76=0</formula>
    </cfRule>
  </conditionalFormatting>
  <conditionalFormatting sqref="N23">
    <cfRule type="expression" dxfId="17" priority="18">
      <formula>$M$23=0</formula>
    </cfRule>
  </conditionalFormatting>
  <conditionalFormatting sqref="N24">
    <cfRule type="expression" dxfId="16" priority="17">
      <formula>$M$24=0</formula>
    </cfRule>
  </conditionalFormatting>
  <conditionalFormatting sqref="N25">
    <cfRule type="expression" dxfId="15" priority="16">
      <formula>$M$25=0</formula>
    </cfRule>
  </conditionalFormatting>
  <conditionalFormatting sqref="N77">
    <cfRule type="expression" dxfId="14" priority="15">
      <formula>$M$77=0</formula>
    </cfRule>
  </conditionalFormatting>
  <conditionalFormatting sqref="N78">
    <cfRule type="expression" dxfId="13" priority="14">
      <formula>$M$78=0</formula>
    </cfRule>
  </conditionalFormatting>
  <conditionalFormatting sqref="N65">
    <cfRule type="expression" dxfId="12" priority="13">
      <formula>$M$65=0</formula>
    </cfRule>
  </conditionalFormatting>
  <conditionalFormatting sqref="N66">
    <cfRule type="expression" dxfId="11" priority="12">
      <formula>$M$66=0</formula>
    </cfRule>
  </conditionalFormatting>
  <conditionalFormatting sqref="N46">
    <cfRule type="expression" dxfId="10" priority="11">
      <formula>$M$46=0</formula>
    </cfRule>
  </conditionalFormatting>
  <conditionalFormatting sqref="N47">
    <cfRule type="expression" dxfId="9" priority="10">
      <formula>$M$47=0</formula>
    </cfRule>
  </conditionalFormatting>
  <conditionalFormatting sqref="H87">
    <cfRule type="expression" dxfId="8" priority="8">
      <formula>$D$87="Lain-lain (Nyatakan)"</formula>
    </cfRule>
    <cfRule type="expression" dxfId="7" priority="9">
      <formula>$D$87="Guru Cemerlang Gred"</formula>
    </cfRule>
  </conditionalFormatting>
  <conditionalFormatting sqref="N34">
    <cfRule type="expression" dxfId="6" priority="7">
      <formula>$M$34=0</formula>
    </cfRule>
  </conditionalFormatting>
  <conditionalFormatting sqref="N35">
    <cfRule type="expression" dxfId="5" priority="6">
      <formula>$M$35=0</formula>
    </cfRule>
  </conditionalFormatting>
  <conditionalFormatting sqref="Y86">
    <cfRule type="expression" dxfId="4" priority="5">
      <formula>$P$65="SM"</formula>
    </cfRule>
  </conditionalFormatting>
  <conditionalFormatting sqref="Y87">
    <cfRule type="expression" dxfId="3" priority="4">
      <formula>$P$65="SM"</formula>
    </cfRule>
  </conditionalFormatting>
  <conditionalFormatting sqref="Y88">
    <cfRule type="expression" dxfId="2" priority="3">
      <formula>$P$65="SM"</formula>
    </cfRule>
  </conditionalFormatting>
  <conditionalFormatting sqref="Y89">
    <cfRule type="expression" dxfId="1" priority="2">
      <formula>$P$65="SM"</formula>
    </cfRule>
  </conditionalFormatting>
  <conditionalFormatting sqref="Y90">
    <cfRule type="expression" dxfId="0" priority="1">
      <formula>$P$65="SM"</formula>
    </cfRule>
  </conditionalFormatting>
  <dataValidations count="4">
    <dataValidation type="textLength" operator="lessThan" allowBlank="1" showInputMessage="1" showErrorMessage="1" errorTitle="PERINGATAN" error="12 digit no KP sahaja" sqref="I85:K85">
      <formula1>13</formula1>
    </dataValidation>
    <dataValidation type="list" allowBlank="1" showInputMessage="1" showErrorMessage="1" sqref="M6:M8 M14:M16 M72:M78 M31:M35 M41:M47 M53:M56 M62:M66 M22:M23 M25">
      <formula1>"0,1"</formula1>
    </dataValidation>
    <dataValidation type="list" allowBlank="1" showInputMessage="1" showErrorMessage="1" sqref="N6:N8 N14:N16 N72:N78 N31:N35 N62:N66 N53:N56 N41:N47 N22:N23 N25">
      <formula1>"0,1,2,3,4"</formula1>
    </dataValidation>
    <dataValidation type="list" allowBlank="1" showInputMessage="1" showErrorMessage="1" sqref="I84:K84">
      <formula1>"PENCERAPAN, PENILAIAN KENDIRI"</formula1>
    </dataValidation>
  </dataValidations>
  <pageMargins left="0.7" right="0.7" top="0.75" bottom="0.75" header="0.3" footer="0.3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N3"/>
  <sheetViews>
    <sheetView workbookViewId="0">
      <selection activeCell="E7" sqref="E7"/>
    </sheetView>
  </sheetViews>
  <sheetFormatPr defaultRowHeight="15" x14ac:dyDescent="0.25"/>
  <cols>
    <col min="3" max="3" width="9.7109375" bestFit="1" customWidth="1"/>
    <col min="4" max="4" width="10.5703125" bestFit="1" customWidth="1"/>
    <col min="14" max="14" width="9.7109375" customWidth="1"/>
  </cols>
  <sheetData>
    <row r="2" spans="3:14" ht="30" x14ac:dyDescent="0.25">
      <c r="C2" s="37" t="s">
        <v>98</v>
      </c>
      <c r="D2" s="37" t="s">
        <v>126</v>
      </c>
      <c r="E2" s="37" t="s">
        <v>99</v>
      </c>
      <c r="F2" s="37" t="s">
        <v>17</v>
      </c>
      <c r="G2" s="37" t="s">
        <v>23</v>
      </c>
      <c r="H2" s="37" t="s">
        <v>30</v>
      </c>
      <c r="I2" s="37" t="s">
        <v>37</v>
      </c>
      <c r="J2" s="37" t="s">
        <v>43</v>
      </c>
      <c r="K2" s="37" t="s">
        <v>50</v>
      </c>
      <c r="L2" s="37" t="s">
        <v>58</v>
      </c>
      <c r="M2" s="37" t="s">
        <v>68</v>
      </c>
      <c r="N2" s="37" t="s">
        <v>127</v>
      </c>
    </row>
    <row r="3" spans="3:14" x14ac:dyDescent="0.25">
      <c r="C3" s="38" t="str">
        <f>IF('PdP1'!D86="","",'PdP1'!D86)</f>
        <v/>
      </c>
      <c r="D3" s="39">
        <f>'PdP1'!I86</f>
        <v>0</v>
      </c>
      <c r="E3" s="39">
        <f>'PdP1'!D87</f>
        <v>0</v>
      </c>
      <c r="F3" s="40" t="str">
        <f>'PdP1'!T85</f>
        <v/>
      </c>
      <c r="G3" s="40" t="str">
        <f>'PdP1'!T86</f>
        <v/>
      </c>
      <c r="H3" s="40" t="str">
        <f>'PdP1'!T87</f>
        <v/>
      </c>
      <c r="I3" s="40" t="str">
        <f>'PdP1'!T88</f>
        <v/>
      </c>
      <c r="J3" s="40" t="str">
        <f>'PdP1'!T89</f>
        <v/>
      </c>
      <c r="K3" s="40" t="str">
        <f>'PdP1'!T90</f>
        <v/>
      </c>
      <c r="L3" s="40" t="str">
        <f>'PdP1'!T91</f>
        <v/>
      </c>
      <c r="M3" s="40" t="str">
        <f>'PdP1'!T92</f>
        <v/>
      </c>
      <c r="N3" s="40" t="str">
        <f>'PdP1'!T93</f>
        <v/>
      </c>
    </row>
  </sheetData>
  <sheetProtection algorithmName="SHA-512" hashValue="El5KuN/h56fLwga5Ia3FiBoCNlJp6spwe/YkY/5bVZVNyyJwamTa08F64z50yLMKARxHnsW5mfd+uOZP5gqj2g==" saltValue="V4hUxhQAoD+GpCkafBcn+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PdP1</vt:lpstr>
      <vt:lpstr>Rumusan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Swaybatul Aslamiah Zainal Abidin</dc:creator>
  <cp:lastModifiedBy>Windows User</cp:lastModifiedBy>
  <cp:lastPrinted>2016-12-09T00:47:20Z</cp:lastPrinted>
  <dcterms:created xsi:type="dcterms:W3CDTF">2016-12-09T00:42:14Z</dcterms:created>
  <dcterms:modified xsi:type="dcterms:W3CDTF">2021-07-13T03:15:00Z</dcterms:modified>
</cp:coreProperties>
</file>